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27.1.100\事務部（制限あり）\400_教務課\431_学生支援グループ\300_授業料・諸経費・学生保険\300_授業料\110_R7授業料\220_後期減免（本学制度）\01_募集要項\"/>
    </mc:Choice>
  </mc:AlternateContent>
  <xr:revisionPtr revIDLastSave="0" documentId="13_ncr:1_{C085CE6B-3F04-4C32-AF4C-3FD94A1F6242}" xr6:coauthVersionLast="47" xr6:coauthVersionMax="47" xr10:uidLastSave="{00000000-0000-0000-0000-000000000000}"/>
  <workbookProtection workbookAlgorithmName="SHA-512" workbookHashValue="pLlpqwuiuBRlzGzuCt7nxmmKVcyAQIcNUYyzjLMm4U1sSDb/0eEzrEJpDRll0i8a0Sx0BjLSftIgdSz18f93rQ==" workbookSaltValue="SjDvIPErlluarIc2zDXzdQ==" workbookSpinCount="100000" lockStructure="1"/>
  <bookViews>
    <workbookView xWindow="-110" yWindow="-110" windowWidth="19420" windowHeight="11500" xr2:uid="{00000000-000D-0000-FFFF-FFFF00000000}"/>
  </bookViews>
  <sheets>
    <sheet name="入力フォーム" sheetId="38" r:id="rId1"/>
    <sheet name="授業料減免等申請書" sheetId="39" r:id="rId2"/>
    <sheet name="経済状況申告書" sheetId="43" r:id="rId3"/>
    <sheet name="参照用シート" sheetId="40" state="hidden" r:id="rId4"/>
    <sheet name="集計用" sheetId="37" state="hidden" r:id="rId5"/>
  </sheets>
  <definedNames>
    <definedName name="OLE_LINK1" localSheetId="2">経済状況申告書!$A$1</definedName>
    <definedName name="_xlnm.Print_Area" localSheetId="2">経済状況申告書!$A$1:$G$37</definedName>
    <definedName name="_xlnm.Print_Area" localSheetId="3">参照用シート!$A$1:$I$139</definedName>
    <definedName name="_xlnm.Print_Area" localSheetId="1">授業料減免等申請書!$A$1:$I$40</definedName>
    <definedName name="_xlnm.Print_Area" localSheetId="0">入力フォーム!$A$1:$M$118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38" l="1"/>
  <c r="D47" i="40" l="1"/>
  <c r="D79" i="40" s="1"/>
  <c r="G57" i="40" l="1"/>
  <c r="G66" i="40"/>
  <c r="H110" i="38" l="1"/>
  <c r="F60" i="38"/>
  <c r="C36" i="39" s="1"/>
  <c r="H3" i="39"/>
  <c r="S2" i="37" l="1"/>
  <c r="Q2" i="37"/>
  <c r="N2" i="37"/>
  <c r="O2" i="37"/>
  <c r="P2" i="37"/>
  <c r="R2" i="37"/>
  <c r="T2" i="37"/>
  <c r="U2" i="37"/>
  <c r="K2" i="37"/>
  <c r="J2" i="37"/>
  <c r="I2" i="37"/>
  <c r="H2" i="37"/>
  <c r="G2" i="37"/>
  <c r="F2" i="37"/>
  <c r="E2" i="37"/>
  <c r="D2" i="37"/>
  <c r="C2" i="37"/>
  <c r="A2" i="37"/>
  <c r="B2" i="37"/>
  <c r="D12" i="40" l="1"/>
  <c r="D77" i="40"/>
  <c r="E77" i="40" s="1"/>
  <c r="D76" i="40"/>
  <c r="E76" i="40" s="1"/>
  <c r="D82" i="40"/>
  <c r="E82" i="40" s="1"/>
  <c r="D43" i="40"/>
  <c r="D78" i="40" s="1"/>
  <c r="E78" i="40" s="1"/>
  <c r="D11" i="40" l="1"/>
  <c r="D7" i="40"/>
  <c r="D6" i="40"/>
  <c r="D5" i="40"/>
  <c r="D8" i="40"/>
  <c r="D9" i="40"/>
  <c r="D10" i="40"/>
  <c r="D4" i="40"/>
  <c r="E12" i="40" l="1"/>
  <c r="E86" i="40" s="1"/>
  <c r="E79" i="40"/>
  <c r="F132" i="40" l="1"/>
  <c r="F128" i="40"/>
  <c r="E124" i="40"/>
  <c r="C39" i="39" s="1"/>
  <c r="E87" i="40" l="1"/>
  <c r="F48" i="38"/>
  <c r="D48" i="38"/>
  <c r="H75" i="38"/>
  <c r="E12" i="43" l="1"/>
  <c r="D12" i="43"/>
  <c r="E89" i="40"/>
  <c r="E114" i="38"/>
  <c r="H114" i="38"/>
  <c r="E110" i="38"/>
  <c r="H111" i="38"/>
  <c r="F62" i="38"/>
  <c r="C38" i="39" s="1"/>
  <c r="F61" i="38"/>
  <c r="D81" i="40"/>
  <c r="E81" i="40" s="1"/>
  <c r="F81" i="40" s="1"/>
  <c r="D75" i="40"/>
  <c r="E75" i="40" s="1"/>
  <c r="F75" i="40" s="1"/>
  <c r="E88" i="40" s="1"/>
  <c r="I75" i="38"/>
  <c r="I74" i="38"/>
  <c r="D10" i="43"/>
  <c r="D9" i="43"/>
  <c r="C13" i="43"/>
  <c r="C12" i="43"/>
  <c r="C37" i="43"/>
  <c r="C32" i="43"/>
  <c r="C36" i="43"/>
  <c r="C35" i="43"/>
  <c r="C34" i="43"/>
  <c r="C31" i="43"/>
  <c r="C24" i="43"/>
  <c r="F19" i="43"/>
  <c r="D15" i="43"/>
  <c r="D20" i="43"/>
  <c r="E15" i="43"/>
  <c r="F9" i="43"/>
  <c r="F15" i="43"/>
  <c r="F10" i="43"/>
  <c r="D16" i="43"/>
  <c r="F3" i="43"/>
  <c r="D19" i="43"/>
  <c r="C9" i="43"/>
  <c r="E19" i="43"/>
  <c r="C10" i="43"/>
  <c r="E90" i="40" l="1"/>
  <c r="E35" i="38"/>
  <c r="C37" i="39"/>
  <c r="G61" i="38"/>
  <c r="D21" i="43"/>
  <c r="D17" i="43"/>
  <c r="O110" i="38" l="1"/>
  <c r="H113" i="38"/>
  <c r="H112" i="38"/>
  <c r="H31" i="39"/>
  <c r="F29" i="39"/>
  <c r="C21" i="39"/>
  <c r="H29" i="39"/>
  <c r="F27" i="39"/>
  <c r="E23" i="39"/>
  <c r="C28" i="39"/>
  <c r="C26" i="39"/>
  <c r="F31" i="39"/>
  <c r="C30" i="39"/>
  <c r="H27" i="39"/>
  <c r="F25" i="39"/>
  <c r="E21" i="39"/>
  <c r="C27" i="39"/>
  <c r="C34" i="39"/>
  <c r="E27" i="39"/>
  <c r="C22" i="39"/>
  <c r="H25" i="39"/>
  <c r="F23" i="39"/>
  <c r="C29" i="39"/>
  <c r="H23" i="39"/>
  <c r="F21" i="39"/>
  <c r="E33" i="39"/>
  <c r="C33" i="39"/>
  <c r="C25" i="39"/>
  <c r="E29" i="39"/>
  <c r="H33" i="39"/>
  <c r="H21" i="39"/>
  <c r="E31" i="39"/>
  <c r="C32" i="39"/>
  <c r="C24" i="39"/>
  <c r="C23" i="39"/>
  <c r="F33" i="39"/>
  <c r="C31" i="39"/>
  <c r="E25" i="39"/>
  <c r="E19" i="39"/>
  <c r="F19" i="39"/>
  <c r="H19" i="39"/>
  <c r="G17" i="39"/>
  <c r="D17" i="39"/>
  <c r="H13" i="39"/>
  <c r="G16" i="39"/>
  <c r="D16" i="39"/>
  <c r="F17" i="39"/>
  <c r="F16" i="39"/>
  <c r="C14" i="39"/>
  <c r="E13" i="39"/>
  <c r="L2" i="37"/>
  <c r="G11" i="39"/>
  <c r="E12" i="39"/>
  <c r="E11" i="39"/>
  <c r="C11" i="39"/>
  <c r="C12" i="39"/>
  <c r="G12" i="39"/>
  <c r="C19" i="39" s="1"/>
  <c r="C40" i="40"/>
  <c r="E34" i="39" l="1"/>
  <c r="E26" i="39"/>
  <c r="E24" i="39"/>
  <c r="E28" i="39"/>
  <c r="E32" i="39"/>
  <c r="E30" i="39"/>
  <c r="E22" i="39"/>
  <c r="E20"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学生支援G　塩</author>
  </authors>
  <commentList>
    <comment ref="C3" authorId="0" shapeId="0" xr:uid="{00000000-0006-0000-0500-000001000000}">
      <text>
        <r>
          <rPr>
            <sz val="14"/>
            <color indexed="81"/>
            <rFont val="MS P ゴシック"/>
            <family val="3"/>
            <charset val="128"/>
          </rPr>
          <t>入力判定に必要</t>
        </r>
      </text>
    </comment>
    <comment ref="C14" authorId="0" shapeId="0" xr:uid="{00000000-0006-0000-0500-000002000000}">
      <text>
        <r>
          <rPr>
            <sz val="12"/>
            <color indexed="81"/>
            <rFont val="MS P ゴシック"/>
            <family val="3"/>
            <charset val="128"/>
          </rPr>
          <t>授業料等減免申請書の所属表記に必要</t>
        </r>
      </text>
    </comment>
    <comment ref="C32" authorId="0" shapeId="0" xr:uid="{00000000-0006-0000-0500-000003000000}">
      <text>
        <r>
          <rPr>
            <sz val="12"/>
            <color indexed="81"/>
            <rFont val="MS P ゴシック"/>
            <family val="3"/>
            <charset val="128"/>
          </rPr>
          <t>誤り入力防止</t>
        </r>
      </text>
    </comment>
    <comment ref="C39" authorId="0" shapeId="0" xr:uid="{00000000-0006-0000-0500-000004000000}">
      <text>
        <r>
          <rPr>
            <sz val="12"/>
            <color indexed="81"/>
            <rFont val="MS P ゴシック"/>
            <family val="3"/>
            <charset val="128"/>
          </rPr>
          <t>申請日に使用</t>
        </r>
      </text>
    </comment>
    <comment ref="C42" authorId="0" shapeId="0" xr:uid="{00000000-0006-0000-0500-000005000000}">
      <text>
        <r>
          <rPr>
            <sz val="12"/>
            <color indexed="81"/>
            <rFont val="MS P ゴシック"/>
            <family val="3"/>
            <charset val="128"/>
          </rPr>
          <t>留学生フラフのチェック</t>
        </r>
      </text>
    </comment>
    <comment ref="C47" authorId="0" shapeId="0" xr:uid="{00000000-0006-0000-0500-000006000000}">
      <text>
        <r>
          <rPr>
            <sz val="12"/>
            <color indexed="81"/>
            <rFont val="MS P ゴシック"/>
            <family val="3"/>
            <charset val="128"/>
          </rPr>
          <t>経済減免用フラグ
(20年度入学生排除用)</t>
        </r>
      </text>
    </comment>
  </commentList>
</comments>
</file>

<file path=xl/sharedStrings.xml><?xml version="1.0" encoding="utf-8"?>
<sst xmlns="http://schemas.openxmlformats.org/spreadsheetml/2006/main" count="415" uniqueCount="347">
  <si>
    <t>生年月日</t>
    <rPh sb="0" eb="2">
      <t>セイネン</t>
    </rPh>
    <rPh sb="2" eb="4">
      <t>ガッピ</t>
    </rPh>
    <phoneticPr fontId="1"/>
  </si>
  <si>
    <t>申請者</t>
  </si>
  <si>
    <t>学籍番号（学年）</t>
  </si>
  <si>
    <t>所属</t>
  </si>
  <si>
    <t>の授業料</t>
  </si>
  <si>
    <t>名称</t>
  </si>
  <si>
    <t>給付額（年額）</t>
  </si>
  <si>
    <t>給付期間</t>
  </si>
  <si>
    <t>貸与型</t>
  </si>
  <si>
    <t>家族状況</t>
  </si>
  <si>
    <t>職業</t>
  </si>
  <si>
    <t>備考</t>
  </si>
  <si>
    <t>添付書類</t>
  </si>
  <si>
    <t>添付書類を確認し，チェック欄に印をつけたうえ提出すること</t>
  </si>
  <si>
    <t>学籍番号</t>
    <rPh sb="0" eb="2">
      <t>ガクセキ</t>
    </rPh>
    <rPh sb="2" eb="4">
      <t>バンゴウ</t>
    </rPh>
    <phoneticPr fontId="1"/>
  </si>
  <si>
    <t>所属</t>
    <rPh sb="0" eb="2">
      <t>ショゾク</t>
    </rPh>
    <phoneticPr fontId="1"/>
  </si>
  <si>
    <t>学年</t>
    <rPh sb="0" eb="2">
      <t>ガクネン</t>
    </rPh>
    <phoneticPr fontId="1"/>
  </si>
  <si>
    <t>●申請者確認用</t>
    <rPh sb="1" eb="4">
      <t>シンセイシャ</t>
    </rPh>
    <rPh sb="4" eb="6">
      <t>カクニン</t>
    </rPh>
    <rPh sb="6" eb="7">
      <t>ヨウ</t>
    </rPh>
    <phoneticPr fontId="1"/>
  </si>
  <si>
    <t>看護学群看護学類</t>
    <rPh sb="0" eb="3">
      <t>カンゴガク</t>
    </rPh>
    <rPh sb="3" eb="4">
      <t>グン</t>
    </rPh>
    <rPh sb="4" eb="6">
      <t>カンゴ</t>
    </rPh>
    <rPh sb="6" eb="8">
      <t>ガクルイ</t>
    </rPh>
    <phoneticPr fontId="1"/>
  </si>
  <si>
    <t>事業構想学群事業プランニング学類</t>
    <rPh sb="0" eb="2">
      <t>ジギョウ</t>
    </rPh>
    <rPh sb="2" eb="4">
      <t>コウソウ</t>
    </rPh>
    <rPh sb="4" eb="6">
      <t>ガクグン</t>
    </rPh>
    <rPh sb="6" eb="8">
      <t>ジギョウ</t>
    </rPh>
    <rPh sb="14" eb="16">
      <t>ガクルイ</t>
    </rPh>
    <phoneticPr fontId="1"/>
  </si>
  <si>
    <t>事業構想学群地域創生学類</t>
    <rPh sb="0" eb="6">
      <t>ジギョウコウソウガクグン</t>
    </rPh>
    <rPh sb="6" eb="10">
      <t>チイキソウセイ</t>
    </rPh>
    <rPh sb="10" eb="12">
      <t>ガクルイ</t>
    </rPh>
    <phoneticPr fontId="1"/>
  </si>
  <si>
    <t>事業構想学群価値創造デザイン学類</t>
    <rPh sb="0" eb="6">
      <t>ジギョウコウソウガクグン</t>
    </rPh>
    <rPh sb="6" eb="8">
      <t>カチ</t>
    </rPh>
    <rPh sb="8" eb="10">
      <t>ソウゾウ</t>
    </rPh>
    <rPh sb="14" eb="16">
      <t>ガクルイ</t>
    </rPh>
    <phoneticPr fontId="1"/>
  </si>
  <si>
    <t>食産業学群食資源開発学類</t>
    <rPh sb="0" eb="1">
      <t>ショク</t>
    </rPh>
    <rPh sb="1" eb="3">
      <t>サンギョウ</t>
    </rPh>
    <rPh sb="3" eb="5">
      <t>ガクグン</t>
    </rPh>
    <rPh sb="5" eb="6">
      <t>ショク</t>
    </rPh>
    <rPh sb="6" eb="8">
      <t>シゲン</t>
    </rPh>
    <rPh sb="8" eb="10">
      <t>カイハツ</t>
    </rPh>
    <rPh sb="10" eb="12">
      <t>ガクルイ</t>
    </rPh>
    <phoneticPr fontId="1"/>
  </si>
  <si>
    <t>食産業学群フードマネジメント学類</t>
    <rPh sb="0" eb="1">
      <t>ショク</t>
    </rPh>
    <rPh sb="1" eb="3">
      <t>サンギョウ</t>
    </rPh>
    <rPh sb="3" eb="5">
      <t>ガクグン</t>
    </rPh>
    <rPh sb="14" eb="16">
      <t>ガクルイ</t>
    </rPh>
    <phoneticPr fontId="1"/>
  </si>
  <si>
    <t>事業構想学群（学類未配属）</t>
    <rPh sb="0" eb="2">
      <t>ジギョウ</t>
    </rPh>
    <rPh sb="2" eb="4">
      <t>コウソウ</t>
    </rPh>
    <rPh sb="4" eb="6">
      <t>ガクグン</t>
    </rPh>
    <rPh sb="7" eb="9">
      <t>ガクルイ</t>
    </rPh>
    <rPh sb="9" eb="10">
      <t>ミ</t>
    </rPh>
    <rPh sb="10" eb="12">
      <t>ハイゾク</t>
    </rPh>
    <phoneticPr fontId="1"/>
  </si>
  <si>
    <t>食産業学群（学類未配属）</t>
    <rPh sb="0" eb="1">
      <t>ショク</t>
    </rPh>
    <rPh sb="1" eb="3">
      <t>サンギョウ</t>
    </rPh>
    <rPh sb="3" eb="5">
      <t>ガクグン</t>
    </rPh>
    <rPh sb="6" eb="8">
      <t>ガクルイ</t>
    </rPh>
    <rPh sb="8" eb="9">
      <t>ミ</t>
    </rPh>
    <rPh sb="9" eb="11">
      <t>ハイゾク</t>
    </rPh>
    <phoneticPr fontId="1"/>
  </si>
  <si>
    <t>授業料減免等申請書</t>
    <phoneticPr fontId="1"/>
  </si>
  <si>
    <t>宮城大学長  殿</t>
    <phoneticPr fontId="1"/>
  </si>
  <si>
    <t>宮城大学学生納付金の減免等に関する規程に基づき，下記のとおり申請します。</t>
    <phoneticPr fontId="1"/>
  </si>
  <si>
    <t>記</t>
    <phoneticPr fontId="1"/>
  </si>
  <si>
    <t>氏名</t>
    <rPh sb="0" eb="2">
      <t>（フリガナ）</t>
    </rPh>
    <phoneticPr fontId="8" alignment="distributed"/>
  </si>
  <si>
    <t>氏名
（続柄）</t>
    <phoneticPr fontId="1"/>
  </si>
  <si>
    <t>生年月日
（年齢）</t>
    <phoneticPr fontId="1"/>
  </si>
  <si>
    <t>今日の日付</t>
    <rPh sb="0" eb="2">
      <t>キョウ</t>
    </rPh>
    <rPh sb="3" eb="5">
      <t>ヒヅケ</t>
    </rPh>
    <phoneticPr fontId="1"/>
  </si>
  <si>
    <t>1学年</t>
    <rPh sb="1" eb="3">
      <t>ガクネン</t>
    </rPh>
    <phoneticPr fontId="1"/>
  </si>
  <si>
    <t>2学年</t>
    <rPh sb="1" eb="3">
      <t>ガクネン</t>
    </rPh>
    <phoneticPr fontId="1"/>
  </si>
  <si>
    <t>3学年</t>
    <rPh sb="1" eb="3">
      <t>ガクネン</t>
    </rPh>
    <phoneticPr fontId="1"/>
  </si>
  <si>
    <t>4学年</t>
    <rPh sb="1" eb="3">
      <t>ガクネン</t>
    </rPh>
    <phoneticPr fontId="1"/>
  </si>
  <si>
    <t>看護学群</t>
    <phoneticPr fontId="1"/>
  </si>
  <si>
    <t>事業構想学群</t>
    <phoneticPr fontId="1"/>
  </si>
  <si>
    <t>食産業学群</t>
    <phoneticPr fontId="1"/>
  </si>
  <si>
    <t>申請内容</t>
    <phoneticPr fontId="1"/>
  </si>
  <si>
    <t>給付型</t>
    <phoneticPr fontId="1"/>
  </si>
  <si>
    <t>兄</t>
    <rPh sb="0" eb="1">
      <t>アニ</t>
    </rPh>
    <phoneticPr fontId="1"/>
  </si>
  <si>
    <t>続柄</t>
    <rPh sb="0" eb="2">
      <t>ツヅキガラ</t>
    </rPh>
    <phoneticPr fontId="1"/>
  </si>
  <si>
    <t>父</t>
    <rPh sb="0" eb="1">
      <t>チチ</t>
    </rPh>
    <phoneticPr fontId="1"/>
  </si>
  <si>
    <t>母</t>
    <rPh sb="0" eb="1">
      <t>ハハ</t>
    </rPh>
    <phoneticPr fontId="1"/>
  </si>
  <si>
    <t>姉</t>
    <rPh sb="0" eb="1">
      <t>アネ</t>
    </rPh>
    <phoneticPr fontId="1"/>
  </si>
  <si>
    <t>妹</t>
    <rPh sb="0" eb="1">
      <t>イモウト</t>
    </rPh>
    <phoneticPr fontId="1"/>
  </si>
  <si>
    <t>弟</t>
    <rPh sb="0" eb="1">
      <t>オトウト</t>
    </rPh>
    <phoneticPr fontId="1"/>
  </si>
  <si>
    <t>祖父</t>
    <rPh sb="0" eb="2">
      <t>ソフ</t>
    </rPh>
    <phoneticPr fontId="1"/>
  </si>
  <si>
    <t>祖母</t>
    <rPh sb="0" eb="2">
      <t>ソボ</t>
    </rPh>
    <phoneticPr fontId="1"/>
  </si>
  <si>
    <t>曾祖父</t>
    <rPh sb="0" eb="3">
      <t>ソウソフ</t>
    </rPh>
    <phoneticPr fontId="1"/>
  </si>
  <si>
    <t>曾祖母</t>
    <rPh sb="0" eb="3">
      <t>ソウソボ</t>
    </rPh>
    <phoneticPr fontId="1"/>
  </si>
  <si>
    <t>従兄弟</t>
    <rPh sb="0" eb="3">
      <t>イトコ</t>
    </rPh>
    <phoneticPr fontId="1"/>
  </si>
  <si>
    <t>叔父</t>
    <rPh sb="0" eb="2">
      <t>オジ</t>
    </rPh>
    <phoneticPr fontId="1"/>
  </si>
  <si>
    <t>伯母</t>
    <rPh sb="0" eb="2">
      <t>オバ</t>
    </rPh>
    <phoneticPr fontId="1"/>
  </si>
  <si>
    <t>その他</t>
    <rPh sb="2" eb="3">
      <t>タ</t>
    </rPh>
    <phoneticPr fontId="1"/>
  </si>
  <si>
    <t>１</t>
    <phoneticPr fontId="1"/>
  </si>
  <si>
    <t>２</t>
    <phoneticPr fontId="1"/>
  </si>
  <si>
    <t>３</t>
    <phoneticPr fontId="1"/>
  </si>
  <si>
    <t>４</t>
    <phoneticPr fontId="1"/>
  </si>
  <si>
    <t>５</t>
    <phoneticPr fontId="1"/>
  </si>
  <si>
    <t>６</t>
    <phoneticPr fontId="1"/>
  </si>
  <si>
    <r>
      <t xml:space="preserve">申請事由
</t>
    </r>
    <r>
      <rPr>
        <sz val="10"/>
        <color theme="1"/>
        <rFont val="ＭＳ 明朝"/>
        <family val="1"/>
        <charset val="128"/>
      </rPr>
      <t>（申請者が具体的に記載すること）</t>
    </r>
    <phoneticPr fontId="1"/>
  </si>
  <si>
    <r>
      <t xml:space="preserve">奨学金
</t>
    </r>
    <r>
      <rPr>
        <sz val="10"/>
        <color theme="1"/>
        <rFont val="ＭＳ 明朝"/>
        <family val="1"/>
        <charset val="128"/>
      </rPr>
      <t>（受給者のみ）</t>
    </r>
    <phoneticPr fontId="1"/>
  </si>
  <si>
    <t>宮城大学長　殿</t>
  </si>
  <si>
    <t>記</t>
  </si>
  <si>
    <t>続柄</t>
  </si>
  <si>
    <t>家計急変事由</t>
  </si>
  <si>
    <t>直近３ヶ月の給与収入</t>
  </si>
  <si>
    <t>上記の平均値</t>
  </si>
  <si>
    <t>平均値×１２</t>
  </si>
  <si>
    <t>直近３ヶ月の仕送り額</t>
  </si>
  <si>
    <t>【家計急変による場合】</t>
  </si>
  <si>
    <t>　・生計維持者の死亡による場合</t>
  </si>
  <si>
    <t>　・生計維持者の事故・病気による就労困難による場合</t>
  </si>
  <si>
    <t>【外国人留学生の場合】</t>
  </si>
  <si>
    <t>【給与収入がある者（家計急変者・外国人留学生共通）】</t>
  </si>
  <si>
    <t>【実家からの仕送りがある者（外国人留学生のみ）】</t>
  </si>
  <si>
    <t>１</t>
    <phoneticPr fontId="1"/>
  </si>
  <si>
    <t>２</t>
    <phoneticPr fontId="1"/>
  </si>
  <si>
    <t>３</t>
    <phoneticPr fontId="1"/>
  </si>
  <si>
    <t>４</t>
    <phoneticPr fontId="1"/>
  </si>
  <si>
    <t>該当者の
直近の
収入状況</t>
    <phoneticPr fontId="1"/>
  </si>
  <si>
    <t>医師による診断書及び雇用主による病気休職による証明</t>
    <phoneticPr fontId="1"/>
  </si>
  <si>
    <t>雇用保険被保険者離職票又は雇用保険受給者資格者証</t>
    <phoneticPr fontId="1"/>
  </si>
  <si>
    <t>家計急変事由</t>
    <rPh sb="0" eb="2">
      <t>カケイ</t>
    </rPh>
    <rPh sb="2" eb="4">
      <t>キュウヘン</t>
    </rPh>
    <rPh sb="4" eb="6">
      <t>ジユウ</t>
    </rPh>
    <phoneticPr fontId="1"/>
  </si>
  <si>
    <t>死亡</t>
    <rPh sb="0" eb="2">
      <t>シボウ</t>
    </rPh>
    <phoneticPr fontId="1"/>
  </si>
  <si>
    <t>事故又は病気による就労難</t>
    <rPh sb="0" eb="2">
      <t>ジコ</t>
    </rPh>
    <rPh sb="2" eb="3">
      <t>マタ</t>
    </rPh>
    <rPh sb="4" eb="6">
      <t>ビョウキ</t>
    </rPh>
    <rPh sb="9" eb="11">
      <t>シュウロウ</t>
    </rPh>
    <rPh sb="11" eb="12">
      <t>ナン</t>
    </rPh>
    <phoneticPr fontId="1"/>
  </si>
  <si>
    <t>失職</t>
    <rPh sb="0" eb="2">
      <t>シッショク</t>
    </rPh>
    <phoneticPr fontId="1"/>
  </si>
  <si>
    <t>戸籍謄本（抄本）又は住民票（死亡日記載）</t>
    <phoneticPr fontId="1"/>
  </si>
  <si>
    <t>　・生計維持者の失職（非自発的失業によるもの）による場合</t>
    <phoneticPr fontId="1"/>
  </si>
  <si>
    <t>　宮城大学学生納付金の減免等に関する規程に基づく授業料等の減免等を申請するにあたり，経済状況を下記のとおり申告します。</t>
    <phoneticPr fontId="1"/>
  </si>
  <si>
    <t>●経済状況申告書</t>
    <rPh sb="1" eb="3">
      <t>ケイザイ</t>
    </rPh>
    <rPh sb="3" eb="5">
      <t>ジョウキョウ</t>
    </rPh>
    <rPh sb="5" eb="7">
      <t>シンコク</t>
    </rPh>
    <rPh sb="7" eb="8">
      <t>ショ</t>
    </rPh>
    <phoneticPr fontId="1"/>
  </si>
  <si>
    <t>授業料減免等申請書用</t>
    <rPh sb="0" eb="3">
      <t>ジュギョウリョウ</t>
    </rPh>
    <rPh sb="3" eb="5">
      <t>ゲンメン</t>
    </rPh>
    <rPh sb="5" eb="6">
      <t>ナド</t>
    </rPh>
    <rPh sb="6" eb="9">
      <t>シンセイショ</t>
    </rPh>
    <rPh sb="9" eb="10">
      <t>ヨウ</t>
    </rPh>
    <phoneticPr fontId="1"/>
  </si>
  <si>
    <t>-</t>
    <phoneticPr fontId="1"/>
  </si>
  <si>
    <t>申請事由</t>
  </si>
  <si>
    <t>平均値×12</t>
  </si>
  <si>
    <t>申請（猶予or分納）</t>
    <rPh sb="0" eb="2">
      <t>シンセイ</t>
    </rPh>
    <rPh sb="3" eb="5">
      <t>ユウヨ</t>
    </rPh>
    <rPh sb="7" eb="9">
      <t>ブンノウ</t>
    </rPh>
    <phoneticPr fontId="1"/>
  </si>
  <si>
    <t>申請区分確認（経済的事由or震災）</t>
    <rPh sb="0" eb="2">
      <t>シンセイ</t>
    </rPh>
    <rPh sb="2" eb="4">
      <t>クブン</t>
    </rPh>
    <rPh sb="4" eb="6">
      <t>カクニン</t>
    </rPh>
    <rPh sb="7" eb="10">
      <t>ケイザイテキ</t>
    </rPh>
    <rPh sb="10" eb="12">
      <t>ジユウ</t>
    </rPh>
    <rPh sb="14" eb="16">
      <t>シンサイ</t>
    </rPh>
    <phoneticPr fontId="1"/>
  </si>
  <si>
    <t>申請区分確認（納付猶予・分割納付）</t>
    <rPh sb="0" eb="2">
      <t>シンセイ</t>
    </rPh>
    <rPh sb="2" eb="4">
      <t>クブン</t>
    </rPh>
    <rPh sb="4" eb="6">
      <t>カクニン</t>
    </rPh>
    <rPh sb="7" eb="9">
      <t>ノウフ</t>
    </rPh>
    <rPh sb="9" eb="11">
      <t>ユウヨ</t>
    </rPh>
    <rPh sb="12" eb="14">
      <t>ブンカツ</t>
    </rPh>
    <rPh sb="14" eb="16">
      <t>ノウフ</t>
    </rPh>
    <phoneticPr fontId="1"/>
  </si>
  <si>
    <t>申請しない</t>
    <rPh sb="0" eb="2">
      <t>シンセイ</t>
    </rPh>
    <phoneticPr fontId="1"/>
  </si>
  <si>
    <t>フラグ（申請区分確認・提出書類チェック用）</t>
    <rPh sb="4" eb="6">
      <t>シンセイ</t>
    </rPh>
    <rPh sb="6" eb="8">
      <t>クブン</t>
    </rPh>
    <rPh sb="8" eb="10">
      <t>カクニン</t>
    </rPh>
    <rPh sb="11" eb="13">
      <t>テイシュツ</t>
    </rPh>
    <rPh sb="13" eb="15">
      <t>ショルイ</t>
    </rPh>
    <rPh sb="19" eb="20">
      <t>ヨウ</t>
    </rPh>
    <phoneticPr fontId="1"/>
  </si>
  <si>
    <t>フラグ（申請区分確認用）</t>
    <rPh sb="4" eb="6">
      <t>シンセイ</t>
    </rPh>
    <rPh sb="6" eb="8">
      <t>クブン</t>
    </rPh>
    <rPh sb="8" eb="10">
      <t>カクニン</t>
    </rPh>
    <rPh sb="10" eb="11">
      <t>ヨウ</t>
    </rPh>
    <phoneticPr fontId="1"/>
  </si>
  <si>
    <t>罹災証明書（過去に減免を受けた者は不要）</t>
    <rPh sb="0" eb="2">
      <t>リサイ</t>
    </rPh>
    <rPh sb="2" eb="5">
      <t>ショウメイショ</t>
    </rPh>
    <rPh sb="6" eb="8">
      <t>カコ</t>
    </rPh>
    <rPh sb="9" eb="11">
      <t>ゲンメン</t>
    </rPh>
    <rPh sb="12" eb="13">
      <t>ウ</t>
    </rPh>
    <rPh sb="15" eb="16">
      <t>モノ</t>
    </rPh>
    <rPh sb="17" eb="19">
      <t>フヨウ</t>
    </rPh>
    <phoneticPr fontId="1"/>
  </si>
  <si>
    <t>家族状況確認</t>
    <rPh sb="0" eb="2">
      <t>カゾク</t>
    </rPh>
    <rPh sb="2" eb="4">
      <t>ジョウキョウ</t>
    </rPh>
    <rPh sb="4" eb="6">
      <t>カクニン</t>
    </rPh>
    <phoneticPr fontId="1"/>
  </si>
  <si>
    <t>奨学金状況確認</t>
    <rPh sb="0" eb="3">
      <t>ショウガクキン</t>
    </rPh>
    <rPh sb="3" eb="5">
      <t>ジョウキョウ</t>
    </rPh>
    <rPh sb="5" eb="7">
      <t>カクニン</t>
    </rPh>
    <phoneticPr fontId="1"/>
  </si>
  <si>
    <t>左の平均値</t>
    <rPh sb="0" eb="1">
      <t>ヒダリ</t>
    </rPh>
    <phoneticPr fontId="1"/>
  </si>
  <si>
    <t>１　学生情報（全員回答）</t>
    <rPh sb="2" eb="4">
      <t>ガクセイ</t>
    </rPh>
    <rPh sb="4" eb="6">
      <t>ジョウホウ</t>
    </rPh>
    <rPh sb="7" eb="9">
      <t>ゼンイン</t>
    </rPh>
    <rPh sb="9" eb="11">
      <t>カイトウ</t>
    </rPh>
    <phoneticPr fontId="1"/>
  </si>
  <si>
    <t>２　申請区分（全員回答）</t>
    <rPh sb="2" eb="4">
      <t>シンセイ</t>
    </rPh>
    <rPh sb="4" eb="6">
      <t>クブン</t>
    </rPh>
    <rPh sb="7" eb="9">
      <t>ゼンイン</t>
    </rPh>
    <rPh sb="9" eb="11">
      <t>カイトウ</t>
    </rPh>
    <phoneticPr fontId="1"/>
  </si>
  <si>
    <t>申請日（本フォームの入力日）</t>
    <rPh sb="0" eb="2">
      <t>シンセイ</t>
    </rPh>
    <rPh sb="2" eb="3">
      <t>ビ</t>
    </rPh>
    <rPh sb="4" eb="5">
      <t>ホン</t>
    </rPh>
    <rPh sb="10" eb="12">
      <t>ニュウリョク</t>
    </rPh>
    <rPh sb="12" eb="13">
      <t>ビ</t>
    </rPh>
    <phoneticPr fontId="1"/>
  </si>
  <si>
    <t>所属（プルダウンから選択）</t>
    <rPh sb="0" eb="2">
      <t>ショゾク</t>
    </rPh>
    <rPh sb="10" eb="12">
      <t>センタク</t>
    </rPh>
    <phoneticPr fontId="1"/>
  </si>
  <si>
    <t>学年（プルダウンから選択）</t>
    <rPh sb="0" eb="2">
      <t>ガクネン</t>
    </rPh>
    <rPh sb="10" eb="12">
      <t>センタク</t>
    </rPh>
    <phoneticPr fontId="1"/>
  </si>
  <si>
    <t>フリガナ（半角カナ入力）</t>
    <rPh sb="5" eb="7">
      <t>ハンカク</t>
    </rPh>
    <rPh sb="9" eb="11">
      <t>ニュウリョク</t>
    </rPh>
    <phoneticPr fontId="1"/>
  </si>
  <si>
    <t>氏名（全角入力）</t>
    <rPh sb="0" eb="2">
      <t>シメイ</t>
    </rPh>
    <rPh sb="3" eb="5">
      <t>ゼンカク</t>
    </rPh>
    <rPh sb="5" eb="7">
      <t>ニュウリョク</t>
    </rPh>
    <phoneticPr fontId="1"/>
  </si>
  <si>
    <t>申請確認</t>
    <rPh sb="0" eb="2">
      <t>シンセイ</t>
    </rPh>
    <rPh sb="2" eb="4">
      <t>カクニン</t>
    </rPh>
    <phoneticPr fontId="1"/>
  </si>
  <si>
    <t>申請する（経済的事由による減免，家計急変）</t>
    <rPh sb="0" eb="2">
      <t>シンセイ</t>
    </rPh>
    <rPh sb="5" eb="8">
      <t>ケイザイテキ</t>
    </rPh>
    <rPh sb="8" eb="10">
      <t>ジユウ</t>
    </rPh>
    <rPh sb="13" eb="15">
      <t>ゲンメン</t>
    </rPh>
    <rPh sb="16" eb="18">
      <t>カケイ</t>
    </rPh>
    <rPh sb="18" eb="20">
      <t>キュウヘン</t>
    </rPh>
    <phoneticPr fontId="1"/>
  </si>
  <si>
    <t>申請する（経済的事由による減免，留学生）</t>
    <rPh sb="0" eb="2">
      <t>シンセイ</t>
    </rPh>
    <rPh sb="5" eb="8">
      <t>ケイザイテキ</t>
    </rPh>
    <rPh sb="8" eb="10">
      <t>ジユウ</t>
    </rPh>
    <rPh sb="13" eb="15">
      <t>ゲンメン</t>
    </rPh>
    <rPh sb="16" eb="19">
      <t>リュウガクセイ</t>
    </rPh>
    <phoneticPr fontId="1"/>
  </si>
  <si>
    <t>申請する（東日本大震災の被災者に対する減免）</t>
    <rPh sb="0" eb="2">
      <t>シンセイ</t>
    </rPh>
    <rPh sb="5" eb="11">
      <t>ヒガシニホンダイシンサイ</t>
    </rPh>
    <rPh sb="12" eb="15">
      <t>ヒサイシャ</t>
    </rPh>
    <rPh sb="16" eb="17">
      <t>タイ</t>
    </rPh>
    <rPh sb="19" eb="21">
      <t>ゲンメン</t>
    </rPh>
    <phoneticPr fontId="1"/>
  </si>
  <si>
    <t>申請する（納付猶予）</t>
    <rPh sb="0" eb="2">
      <t>シンセイ</t>
    </rPh>
    <rPh sb="5" eb="7">
      <t>ノウフ</t>
    </rPh>
    <rPh sb="7" eb="9">
      <t>ユウヨ</t>
    </rPh>
    <phoneticPr fontId="1"/>
  </si>
  <si>
    <t>申請する（分割納付）</t>
    <rPh sb="0" eb="2">
      <t>シンセイ</t>
    </rPh>
    <rPh sb="5" eb="7">
      <t>ブンカツ</t>
    </rPh>
    <rPh sb="7" eb="9">
      <t>ノウフ</t>
    </rPh>
    <phoneticPr fontId="1"/>
  </si>
  <si>
    <t>申請する（経済的事由による減免）</t>
    <rPh sb="0" eb="2">
      <t>シンセイ</t>
    </rPh>
    <rPh sb="5" eb="8">
      <t>ケイザイテキ</t>
    </rPh>
    <rPh sb="8" eb="10">
      <t>ジユウ</t>
    </rPh>
    <rPh sb="13" eb="15">
      <t>ゲンメン</t>
    </rPh>
    <phoneticPr fontId="1"/>
  </si>
  <si>
    <t>「申請しない」又は空欄の場合、当該区分の設問に回答した場合であっても申請は受理されませんのでご注意ください。</t>
    <rPh sb="1" eb="3">
      <t>シンセイ</t>
    </rPh>
    <rPh sb="7" eb="8">
      <t>マタ</t>
    </rPh>
    <rPh sb="9" eb="11">
      <t>クウラン</t>
    </rPh>
    <rPh sb="12" eb="14">
      <t>バアイ</t>
    </rPh>
    <rPh sb="15" eb="17">
      <t>トウガイ</t>
    </rPh>
    <rPh sb="17" eb="19">
      <t>クブン</t>
    </rPh>
    <rPh sb="20" eb="22">
      <t>セツモン</t>
    </rPh>
    <rPh sb="23" eb="25">
      <t>カイトウ</t>
    </rPh>
    <rPh sb="27" eb="29">
      <t>バアイ</t>
    </rPh>
    <rPh sb="34" eb="36">
      <t>シンセイ</t>
    </rPh>
    <phoneticPr fontId="1"/>
  </si>
  <si>
    <t>申請する制度名</t>
    <rPh sb="0" eb="2">
      <t>シンセイ</t>
    </rPh>
    <rPh sb="4" eb="6">
      <t>セイド</t>
    </rPh>
    <rPh sb="6" eb="7">
      <t>メイ</t>
    </rPh>
    <phoneticPr fontId="1"/>
  </si>
  <si>
    <t>エラーメッセージ</t>
    <phoneticPr fontId="1"/>
  </si>
  <si>
    <t>申請（経済的事由or東日本大震災）</t>
    <rPh sb="0" eb="2">
      <t>シンセイ</t>
    </rPh>
    <rPh sb="3" eb="5">
      <t>ケイザイ</t>
    </rPh>
    <rPh sb="5" eb="6">
      <t>テキ</t>
    </rPh>
    <rPh sb="6" eb="8">
      <t>ジユウ</t>
    </rPh>
    <rPh sb="10" eb="11">
      <t>ヒガシ</t>
    </rPh>
    <rPh sb="11" eb="13">
      <t>ニホン</t>
    </rPh>
    <rPh sb="13" eb="14">
      <t>ダイ</t>
    </rPh>
    <rPh sb="14" eb="16">
      <t>シンサイ</t>
    </rPh>
    <phoneticPr fontId="1"/>
  </si>
  <si>
    <t>【注意事項　必ず確認のうえ回答ください】</t>
    <rPh sb="1" eb="3">
      <t>チュウイ</t>
    </rPh>
    <rPh sb="3" eb="5">
      <t>ジコウ</t>
    </rPh>
    <rPh sb="6" eb="7">
      <t>カナラ</t>
    </rPh>
    <rPh sb="8" eb="10">
      <t>カクニン</t>
    </rPh>
    <rPh sb="13" eb="15">
      <t>カイトウ</t>
    </rPh>
    <phoneticPr fontId="1"/>
  </si>
  <si>
    <t>【「経済的事由による授業料減免」について】</t>
    <phoneticPr fontId="1"/>
  </si>
  <si>
    <t>また、別途「日本学生支援機構の給付型諸学金」の申請を行ってください。</t>
    <rPh sb="3" eb="5">
      <t>ベット</t>
    </rPh>
    <rPh sb="6" eb="8">
      <t>ニホン</t>
    </rPh>
    <rPh sb="8" eb="10">
      <t>ガクセイ</t>
    </rPh>
    <rPh sb="10" eb="12">
      <t>シエン</t>
    </rPh>
    <rPh sb="12" eb="14">
      <t>キコウ</t>
    </rPh>
    <rPh sb="15" eb="18">
      <t>キュウフガタ</t>
    </rPh>
    <rPh sb="18" eb="20">
      <t>ショガク</t>
    </rPh>
    <rPh sb="20" eb="21">
      <t>キン</t>
    </rPh>
    <rPh sb="23" eb="25">
      <t>シンセイ</t>
    </rPh>
    <rPh sb="26" eb="27">
      <t>オコナ</t>
    </rPh>
    <phoneticPr fontId="1"/>
  </si>
  <si>
    <t>留学生確認</t>
    <rPh sb="0" eb="3">
      <t>リュウガクセイ</t>
    </rPh>
    <rPh sb="3" eb="5">
      <t>カクニン</t>
    </rPh>
    <phoneticPr fontId="1"/>
  </si>
  <si>
    <t>私は留学生ではありません。</t>
    <rPh sb="0" eb="1">
      <t>ワタシ</t>
    </rPh>
    <rPh sb="2" eb="5">
      <t>リュウガクセイ</t>
    </rPh>
    <phoneticPr fontId="1"/>
  </si>
  <si>
    <t>私は留学生です。</t>
    <rPh sb="0" eb="1">
      <t>ワタシ</t>
    </rPh>
    <rPh sb="2" eb="5">
      <t>リュウガクセイ</t>
    </rPh>
    <phoneticPr fontId="1"/>
  </si>
  <si>
    <t>給付型奨学金</t>
    <rPh sb="0" eb="2">
      <t>キュウフ</t>
    </rPh>
    <rPh sb="2" eb="3">
      <t>ガタ</t>
    </rPh>
    <rPh sb="3" eb="6">
      <t>ショウガクキン</t>
    </rPh>
    <phoneticPr fontId="1"/>
  </si>
  <si>
    <t>貸与型奨学金</t>
    <rPh sb="0" eb="2">
      <t>タイヨ</t>
    </rPh>
    <rPh sb="2" eb="3">
      <t>ガタ</t>
    </rPh>
    <rPh sb="3" eb="6">
      <t>ショウガクキン</t>
    </rPh>
    <phoneticPr fontId="1"/>
  </si>
  <si>
    <t>給付額（年額）
（複数の場合は合計値）</t>
    <rPh sb="0" eb="2">
      <t>キュウフ</t>
    </rPh>
    <rPh sb="2" eb="3">
      <t>ガク</t>
    </rPh>
    <rPh sb="4" eb="6">
      <t>ネンガク</t>
    </rPh>
    <rPh sb="9" eb="11">
      <t>フクスウ</t>
    </rPh>
    <rPh sb="12" eb="14">
      <t>バアイ</t>
    </rPh>
    <rPh sb="15" eb="18">
      <t>ゴウケイチ</t>
    </rPh>
    <phoneticPr fontId="1"/>
  </si>
  <si>
    <t>続柄</t>
    <phoneticPr fontId="1"/>
  </si>
  <si>
    <t>生年月日</t>
    <phoneticPr fontId="1"/>
  </si>
  <si>
    <t>職業</t>
    <phoneticPr fontId="1"/>
  </si>
  <si>
    <t>給与収入等
（家計急変者，外国人留学生共通）</t>
    <rPh sb="0" eb="2">
      <t>キュウヨ</t>
    </rPh>
    <rPh sb="2" eb="4">
      <t>シュウニュウ</t>
    </rPh>
    <rPh sb="4" eb="5">
      <t>ナド</t>
    </rPh>
    <rPh sb="7" eb="9">
      <t>カケイ</t>
    </rPh>
    <rPh sb="9" eb="11">
      <t>キュウヘン</t>
    </rPh>
    <rPh sb="11" eb="12">
      <t>シャ</t>
    </rPh>
    <rPh sb="13" eb="15">
      <t>ガイコク</t>
    </rPh>
    <rPh sb="15" eb="16">
      <t>ジン</t>
    </rPh>
    <rPh sb="16" eb="19">
      <t>リュウガクセイ</t>
    </rPh>
    <rPh sb="19" eb="21">
      <t>キョウツウ</t>
    </rPh>
    <phoneticPr fontId="1"/>
  </si>
  <si>
    <t>仕送り額
（外国人留学生のみ）</t>
    <rPh sb="0" eb="2">
      <t>シオク</t>
    </rPh>
    <rPh sb="3" eb="4">
      <t>ガク</t>
    </rPh>
    <rPh sb="6" eb="9">
      <t>ガイコクジン</t>
    </rPh>
    <rPh sb="9" eb="12">
      <t>リュウガクセイ</t>
    </rPh>
    <phoneticPr fontId="1"/>
  </si>
  <si>
    <t>奨学金給付型名称
（複数の場合は「，」で区切る）</t>
    <rPh sb="10" eb="12">
      <t>フクスウ</t>
    </rPh>
    <rPh sb="13" eb="15">
      <t>バアイ</t>
    </rPh>
    <rPh sb="20" eb="22">
      <t>クギ</t>
    </rPh>
    <phoneticPr fontId="1"/>
  </si>
  <si>
    <t>家計急変者フリガナ</t>
    <phoneticPr fontId="1"/>
  </si>
  <si>
    <t>家計急変者氏名</t>
    <phoneticPr fontId="1"/>
  </si>
  <si>
    <t>給付期間
（○○年○○月～○○年○○月）</t>
    <rPh sb="0" eb="2">
      <t>キュウフ</t>
    </rPh>
    <rPh sb="8" eb="9">
      <t>ネン</t>
    </rPh>
    <rPh sb="11" eb="12">
      <t>ガツ</t>
    </rPh>
    <phoneticPr fontId="1"/>
  </si>
  <si>
    <t>備考</t>
    <rPh sb="0" eb="2">
      <t>ビコウ</t>
    </rPh>
    <phoneticPr fontId="1"/>
  </si>
  <si>
    <t>氏名</t>
    <phoneticPr fontId="1"/>
  </si>
  <si>
    <t>本人</t>
    <rPh sb="0" eb="2">
      <t>ホンニン</t>
    </rPh>
    <phoneticPr fontId="1"/>
  </si>
  <si>
    <t>学生</t>
    <rPh sb="0" eb="2">
      <t>ガクセイ</t>
    </rPh>
    <phoneticPr fontId="1"/>
  </si>
  <si>
    <t>以上で設問は全て終了です。</t>
    <rPh sb="0" eb="2">
      <t>イジョウ</t>
    </rPh>
    <rPh sb="3" eb="5">
      <t>セツモン</t>
    </rPh>
    <rPh sb="6" eb="7">
      <t>スベ</t>
    </rPh>
    <rPh sb="8" eb="10">
      <t>シュウリョウ</t>
    </rPh>
    <phoneticPr fontId="1"/>
  </si>
  <si>
    <t>最後に、申請区分に応じた申請書（シート）を確認し、申請内容に間違いがないか確認してください。</t>
    <rPh sb="0" eb="2">
      <t>サイゴ</t>
    </rPh>
    <rPh sb="4" eb="6">
      <t>シンセイ</t>
    </rPh>
    <rPh sb="6" eb="8">
      <t>クブン</t>
    </rPh>
    <rPh sb="9" eb="10">
      <t>オウ</t>
    </rPh>
    <rPh sb="12" eb="14">
      <t>シンセイ</t>
    </rPh>
    <rPh sb="14" eb="15">
      <t>ショ</t>
    </rPh>
    <rPh sb="21" eb="23">
      <t>カクニン</t>
    </rPh>
    <rPh sb="25" eb="27">
      <t>シンセイ</t>
    </rPh>
    <rPh sb="27" eb="29">
      <t>ナイヨウ</t>
    </rPh>
    <rPh sb="30" eb="32">
      <t>マチガ</t>
    </rPh>
    <rPh sb="37" eb="39">
      <t>カクニン</t>
    </rPh>
    <phoneticPr fontId="1"/>
  </si>
  <si>
    <t>・申請内容に誤りがあった場合は、該当の設問の箇所にて修正してください。</t>
    <rPh sb="1" eb="3">
      <t>シンセイ</t>
    </rPh>
    <rPh sb="3" eb="5">
      <t>ナイヨウ</t>
    </rPh>
    <rPh sb="6" eb="7">
      <t>アヤマ</t>
    </rPh>
    <rPh sb="12" eb="14">
      <t>バアイ</t>
    </rPh>
    <rPh sb="16" eb="18">
      <t>ガイトウ</t>
    </rPh>
    <rPh sb="19" eb="21">
      <t>セツモン</t>
    </rPh>
    <rPh sb="22" eb="24">
      <t>カショ</t>
    </rPh>
    <rPh sb="26" eb="28">
      <t>シュウセイ</t>
    </rPh>
    <phoneticPr fontId="1"/>
  </si>
  <si>
    <t>納付猶予</t>
    <rPh sb="0" eb="2">
      <t>ノウフ</t>
    </rPh>
    <rPh sb="2" eb="4">
      <t>ユウヨ</t>
    </rPh>
    <phoneticPr fontId="1"/>
  </si>
  <si>
    <t>分割納付</t>
    <rPh sb="0" eb="2">
      <t>ブンカツ</t>
    </rPh>
    <rPh sb="2" eb="4">
      <t>ノウフ</t>
    </rPh>
    <phoneticPr fontId="1"/>
  </si>
  <si>
    <t>／</t>
    <phoneticPr fontId="1"/>
  </si>
  <si>
    <t>・家計急変による申請を希望する場合、末尾に（家計急変）と記載されているものを選択してください。</t>
    <rPh sb="1" eb="3">
      <t>カケイ</t>
    </rPh>
    <rPh sb="3" eb="5">
      <t>キュウヘン</t>
    </rPh>
    <rPh sb="8" eb="10">
      <t>シンセイ</t>
    </rPh>
    <rPh sb="11" eb="13">
      <t>キボウ</t>
    </rPh>
    <rPh sb="15" eb="17">
      <t>バアイ</t>
    </rPh>
    <rPh sb="18" eb="20">
      <t>マツビ</t>
    </rPh>
    <rPh sb="22" eb="24">
      <t>カケイ</t>
    </rPh>
    <rPh sb="24" eb="26">
      <t>キュウヘン</t>
    </rPh>
    <rPh sb="28" eb="30">
      <t>キサイ</t>
    </rPh>
    <rPh sb="38" eb="40">
      <t>センタク</t>
    </rPh>
    <phoneticPr fontId="1"/>
  </si>
  <si>
    <t>・留学生が申請する場合、末尾に（留学生）と記載されているものを選択してください。</t>
    <rPh sb="1" eb="4">
      <t>リュウガクセイ</t>
    </rPh>
    <rPh sb="5" eb="7">
      <t>シンセイ</t>
    </rPh>
    <rPh sb="9" eb="11">
      <t>バアイ</t>
    </rPh>
    <rPh sb="12" eb="14">
      <t>マツビ</t>
    </rPh>
    <rPh sb="16" eb="19">
      <t>リュウガクセイ</t>
    </rPh>
    <rPh sb="21" eb="23">
      <t>キサイ</t>
    </rPh>
    <rPh sb="31" eb="33">
      <t>センタク</t>
    </rPh>
    <phoneticPr fontId="1"/>
  </si>
  <si>
    <t>添付書類チェック</t>
    <phoneticPr fontId="1"/>
  </si>
  <si>
    <t>家族の所得及び納税に関する市区町村長の証明書（所得証明及び課税証明）</t>
    <phoneticPr fontId="1"/>
  </si>
  <si>
    <t>経済状況申告書（家計急変者又は外国人留学生の場合）</t>
    <phoneticPr fontId="1"/>
  </si>
  <si>
    <t>チェック欄</t>
    <rPh sb="4" eb="5">
      <t>ラン</t>
    </rPh>
    <phoneticPr fontId="1"/>
  </si>
  <si>
    <t>その他書類</t>
    <phoneticPr fontId="1"/>
  </si>
  <si>
    <t>添付書類名</t>
    <rPh sb="0" eb="2">
      <t>テンプ</t>
    </rPh>
    <rPh sb="2" eb="4">
      <t>ショルイ</t>
    </rPh>
    <rPh sb="4" eb="5">
      <t>メイ</t>
    </rPh>
    <phoneticPr fontId="1"/>
  </si>
  <si>
    <t>添付書類フラグ</t>
    <rPh sb="0" eb="2">
      <t>テンプ</t>
    </rPh>
    <rPh sb="2" eb="4">
      <t>ショルイ</t>
    </rPh>
    <phoneticPr fontId="1"/>
  </si>
  <si>
    <t>●</t>
    <phoneticPr fontId="1"/>
  </si>
  <si>
    <t>授業料減免等申請書</t>
    <rPh sb="0" eb="3">
      <t>ジュギョウリョウ</t>
    </rPh>
    <rPh sb="3" eb="5">
      <t>ゲンメン</t>
    </rPh>
    <rPh sb="5" eb="6">
      <t>ナド</t>
    </rPh>
    <rPh sb="6" eb="9">
      <t>シンセイショ</t>
    </rPh>
    <phoneticPr fontId="1"/>
  </si>
  <si>
    <t>経済状況申告書</t>
    <phoneticPr fontId="1"/>
  </si>
  <si>
    <t>家計急変の事由を証明する書類（下記事由から該当するものを添付）</t>
    <phoneticPr fontId="1"/>
  </si>
  <si>
    <t>該当者の家計急変事由発生後の給与明細写し（直近３ヶ月の収入がわかるもの）</t>
    <phoneticPr fontId="1"/>
  </si>
  <si>
    <t>預金口座通帳等の写し（直近３ヶ月のもの）</t>
    <phoneticPr fontId="1"/>
  </si>
  <si>
    <t>給与明細写し（直近３ヶ月の収入がわかるもの）</t>
    <phoneticPr fontId="1"/>
  </si>
  <si>
    <t>在留カード又は特別永住者証明書の写し</t>
    <phoneticPr fontId="1"/>
  </si>
  <si>
    <t>【家計急変による場合】</t>
    <rPh sb="1" eb="3">
      <t>カケイ</t>
    </rPh>
    <rPh sb="3" eb="5">
      <t>キュウヘン</t>
    </rPh>
    <rPh sb="8" eb="10">
      <t>バアイ</t>
    </rPh>
    <phoneticPr fontId="1"/>
  </si>
  <si>
    <t>-未選択-</t>
    <phoneticPr fontId="1"/>
  </si>
  <si>
    <t>-未選択-</t>
    <phoneticPr fontId="1"/>
  </si>
  <si>
    <t>-未選択-</t>
    <rPh sb="1" eb="2">
      <t>ミ</t>
    </rPh>
    <phoneticPr fontId="1"/>
  </si>
  <si>
    <t>□　</t>
    <phoneticPr fontId="1"/>
  </si>
  <si>
    <t>■　</t>
    <phoneticPr fontId="1"/>
  </si>
  <si>
    <t>家計急変による場合</t>
    <rPh sb="0" eb="2">
      <t>カケイ</t>
    </rPh>
    <rPh sb="2" eb="4">
      <t>キュウヘン</t>
    </rPh>
    <rPh sb="7" eb="9">
      <t>バアイ</t>
    </rPh>
    <phoneticPr fontId="1"/>
  </si>
  <si>
    <t>外国人留学生の場合</t>
    <rPh sb="0" eb="2">
      <t>ガイコク</t>
    </rPh>
    <rPh sb="2" eb="3">
      <t>ジン</t>
    </rPh>
    <rPh sb="3" eb="6">
      <t>リュウガクセイ</t>
    </rPh>
    <rPh sb="7" eb="9">
      <t>バアイ</t>
    </rPh>
    <phoneticPr fontId="1"/>
  </si>
  <si>
    <t>その他添付書類名：</t>
    <phoneticPr fontId="1"/>
  </si>
  <si>
    <t>その他書類（書類名：</t>
    <phoneticPr fontId="1"/>
  </si>
  <si>
    <t>その他書類（</t>
    <phoneticPr fontId="1"/>
  </si>
  <si>
    <t>　　　　　　　　　　　　　　　）</t>
    <phoneticPr fontId="1"/>
  </si>
  <si>
    <t>ダミー</t>
    <phoneticPr fontId="1"/>
  </si>
  <si>
    <r>
      <t xml:space="preserve">家計急変者
</t>
    </r>
    <r>
      <rPr>
        <sz val="8"/>
        <color theme="1"/>
        <rFont val="ＭＳ 明朝"/>
        <family val="1"/>
        <charset val="128"/>
      </rPr>
      <t>（該当の場合のみ記載）</t>
    </r>
    <phoneticPr fontId="1"/>
  </si>
  <si>
    <t>留学生確認欄（プルダウンから選択）</t>
    <rPh sb="0" eb="3">
      <t>リュウガクセイ</t>
    </rPh>
    <rPh sb="3" eb="5">
      <t>カクニン</t>
    </rPh>
    <rPh sb="5" eb="6">
      <t>ラン</t>
    </rPh>
    <phoneticPr fontId="1"/>
  </si>
  <si>
    <t>氏名</t>
    <rPh sb="0" eb="2">
      <t>シメイ</t>
    </rPh>
    <phoneticPr fontId="1"/>
  </si>
  <si>
    <t>高校卒業年月</t>
    <rPh sb="0" eb="2">
      <t>コウコウ</t>
    </rPh>
    <rPh sb="2" eb="4">
      <t>ソツギョウ</t>
    </rPh>
    <rPh sb="4" eb="6">
      <t>ネンゲツ</t>
    </rPh>
    <phoneticPr fontId="1"/>
  </si>
  <si>
    <t>添付書類を確認し，チェック欄に印をつけたうえ提出すること</t>
    <phoneticPr fontId="1"/>
  </si>
  <si>
    <t>看護学研究科　博士前期課程</t>
    <rPh sb="0" eb="3">
      <t>カンゴガク</t>
    </rPh>
    <rPh sb="3" eb="6">
      <t>ケンキュウカ</t>
    </rPh>
    <rPh sb="7" eb="9">
      <t>ハクシ</t>
    </rPh>
    <rPh sb="9" eb="11">
      <t>ゼンキ</t>
    </rPh>
    <rPh sb="11" eb="13">
      <t>カテイ</t>
    </rPh>
    <phoneticPr fontId="1"/>
  </si>
  <si>
    <t>看護学研究科　博士後期課程</t>
    <rPh sb="0" eb="6">
      <t>カンゴガクケンキュウカ</t>
    </rPh>
    <rPh sb="7" eb="9">
      <t>ハクシ</t>
    </rPh>
    <rPh sb="9" eb="11">
      <t>コウキ</t>
    </rPh>
    <rPh sb="11" eb="13">
      <t>カテイ</t>
    </rPh>
    <phoneticPr fontId="1"/>
  </si>
  <si>
    <t>食産業学研究科　博士前期課程</t>
    <rPh sb="0" eb="1">
      <t>ショク</t>
    </rPh>
    <rPh sb="1" eb="3">
      <t>サンギョウ</t>
    </rPh>
    <rPh sb="3" eb="4">
      <t>ガク</t>
    </rPh>
    <rPh sb="4" eb="7">
      <t>ケンキュウカ</t>
    </rPh>
    <rPh sb="8" eb="10">
      <t>ハクシ</t>
    </rPh>
    <rPh sb="10" eb="12">
      <t>ゼンキ</t>
    </rPh>
    <rPh sb="12" eb="14">
      <t>カテイ</t>
    </rPh>
    <phoneticPr fontId="1"/>
  </si>
  <si>
    <t>食産業学研究科　博士後期課程</t>
    <rPh sb="0" eb="1">
      <t>ショク</t>
    </rPh>
    <rPh sb="1" eb="3">
      <t>サンギョウ</t>
    </rPh>
    <rPh sb="3" eb="4">
      <t>ガク</t>
    </rPh>
    <rPh sb="4" eb="7">
      <t>ケンキュウカ</t>
    </rPh>
    <rPh sb="8" eb="10">
      <t>ハクシ</t>
    </rPh>
    <rPh sb="10" eb="12">
      <t>コウキ</t>
    </rPh>
    <rPh sb="12" eb="14">
      <t>カテイ</t>
    </rPh>
    <phoneticPr fontId="1"/>
  </si>
  <si>
    <t>看護学研究科</t>
    <rPh sb="0" eb="6">
      <t>カンゴガクケンキュウカ</t>
    </rPh>
    <phoneticPr fontId="1"/>
  </si>
  <si>
    <t>事業構想学研究科</t>
    <rPh sb="0" eb="2">
      <t>ジギョウ</t>
    </rPh>
    <rPh sb="2" eb="4">
      <t>コウソウ</t>
    </rPh>
    <rPh sb="4" eb="5">
      <t>ガク</t>
    </rPh>
    <rPh sb="5" eb="8">
      <t>ケンキュウカ</t>
    </rPh>
    <phoneticPr fontId="1"/>
  </si>
  <si>
    <t>食産業学研究科</t>
    <rPh sb="0" eb="1">
      <t>ショク</t>
    </rPh>
    <rPh sb="1" eb="3">
      <t>サンギョウ</t>
    </rPh>
    <rPh sb="3" eb="4">
      <t>ガク</t>
    </rPh>
    <rPh sb="4" eb="7">
      <t>ケンキュウカ</t>
    </rPh>
    <phoneticPr fontId="1"/>
  </si>
  <si>
    <t>看護</t>
    <phoneticPr fontId="1"/>
  </si>
  <si>
    <t>事業プランニング</t>
    <phoneticPr fontId="1"/>
  </si>
  <si>
    <t>地域創生</t>
    <phoneticPr fontId="1"/>
  </si>
  <si>
    <t>価値創造デザイン</t>
    <phoneticPr fontId="1"/>
  </si>
  <si>
    <t>食資源開発</t>
    <phoneticPr fontId="1"/>
  </si>
  <si>
    <t>フードマネジメント</t>
    <phoneticPr fontId="1"/>
  </si>
  <si>
    <t>博士前期</t>
    <rPh sb="0" eb="2">
      <t>ハクシ</t>
    </rPh>
    <rPh sb="2" eb="4">
      <t>ゼンキ</t>
    </rPh>
    <phoneticPr fontId="1"/>
  </si>
  <si>
    <t>博士後期</t>
    <rPh sb="0" eb="2">
      <t>ハクシ</t>
    </rPh>
    <rPh sb="2" eb="4">
      <t>コウキ</t>
    </rPh>
    <phoneticPr fontId="1"/>
  </si>
  <si>
    <t>-未選択-</t>
    <rPh sb="1" eb="2">
      <t>ミ</t>
    </rPh>
    <rPh sb="2" eb="4">
      <t>センタク</t>
    </rPh>
    <phoneticPr fontId="1"/>
  </si>
  <si>
    <t>高校卒業年月（プルダウンから選択）</t>
    <rPh sb="0" eb="2">
      <t>コウコウ</t>
    </rPh>
    <rPh sb="2" eb="4">
      <t>ソツギョウ</t>
    </rPh>
    <rPh sb="4" eb="6">
      <t>ネンゲツ</t>
    </rPh>
    <rPh sb="14" eb="16">
      <t>センタク</t>
    </rPh>
    <phoneticPr fontId="1"/>
  </si>
  <si>
    <t>エラーメッセージが表示されている場合、以下の設問は表示されません。</t>
    <rPh sb="9" eb="11">
      <t>ヒョウジ</t>
    </rPh>
    <rPh sb="16" eb="18">
      <t>バアイ</t>
    </rPh>
    <rPh sb="19" eb="21">
      <t>イカ</t>
    </rPh>
    <rPh sb="22" eb="24">
      <t>セツモン</t>
    </rPh>
    <rPh sb="25" eb="27">
      <t>ヒョウジ</t>
    </rPh>
    <phoneticPr fontId="1"/>
  </si>
  <si>
    <t>上記の申請において入力に誤り等がある場合、赤色でエラーメッセージが表示されますので、申請内容を再度見直してください。</t>
    <rPh sb="0" eb="2">
      <t>ジョウキ</t>
    </rPh>
    <rPh sb="3" eb="5">
      <t>シンセイ</t>
    </rPh>
    <rPh sb="9" eb="11">
      <t>ニュウリョク</t>
    </rPh>
    <rPh sb="12" eb="13">
      <t>アヤマ</t>
    </rPh>
    <rPh sb="14" eb="15">
      <t>ナド</t>
    </rPh>
    <rPh sb="18" eb="20">
      <t>バアイ</t>
    </rPh>
    <rPh sb="21" eb="23">
      <t>アカイロ</t>
    </rPh>
    <rPh sb="33" eb="35">
      <t>ヒョウジ</t>
    </rPh>
    <phoneticPr fontId="1"/>
  </si>
  <si>
    <t>入力フラグ</t>
    <rPh sb="0" eb="2">
      <t>ニュウリョク</t>
    </rPh>
    <phoneticPr fontId="1"/>
  </si>
  <si>
    <t>申請にあたり、下表の「必要な書類」欄に●がついている添付書類が必要となります。準備のうえ、合わせて提出ください。</t>
    <rPh sb="0" eb="2">
      <t>シンセイ</t>
    </rPh>
    <rPh sb="7" eb="9">
      <t>カヒョウ</t>
    </rPh>
    <rPh sb="11" eb="13">
      <t>ヒツヨウ</t>
    </rPh>
    <rPh sb="14" eb="16">
      <t>ショルイ</t>
    </rPh>
    <rPh sb="17" eb="18">
      <t>ラン</t>
    </rPh>
    <rPh sb="26" eb="28">
      <t>テンプ</t>
    </rPh>
    <rPh sb="28" eb="30">
      <t>ショルイ</t>
    </rPh>
    <rPh sb="31" eb="33">
      <t>ヒツヨウ</t>
    </rPh>
    <phoneticPr fontId="1"/>
  </si>
  <si>
    <t>なお、その他書類を提出する場合、「その他添付書類名」欄に添付書類名を記載ください。</t>
    <rPh sb="26" eb="27">
      <t>ラン</t>
    </rPh>
    <rPh sb="28" eb="30">
      <t>テンプ</t>
    </rPh>
    <rPh sb="30" eb="32">
      <t>ショルイ</t>
    </rPh>
    <rPh sb="32" eb="33">
      <t>メイ</t>
    </rPh>
    <rPh sb="34" eb="36">
      <t>キサイ</t>
    </rPh>
    <phoneticPr fontId="1"/>
  </si>
  <si>
    <t>経済状況申告書</t>
    <phoneticPr fontId="1"/>
  </si>
  <si>
    <t>申請事由</t>
    <rPh sb="0" eb="2">
      <t>シンセイ</t>
    </rPh>
    <rPh sb="2" eb="4">
      <t>ジユウ</t>
    </rPh>
    <phoneticPr fontId="1"/>
  </si>
  <si>
    <r>
      <t>家計急変者情報（</t>
    </r>
    <r>
      <rPr>
        <b/>
        <u/>
        <sz val="18"/>
        <rFont val="游ゴシック"/>
        <family val="3"/>
        <charset val="128"/>
        <scheme val="minor"/>
      </rPr>
      <t>家計急変による申請の場合に記載</t>
    </r>
    <r>
      <rPr>
        <b/>
        <sz val="18"/>
        <rFont val="游ゴシック"/>
        <family val="3"/>
        <charset val="128"/>
        <scheme val="minor"/>
      </rPr>
      <t>）</t>
    </r>
    <rPh sb="5" eb="7">
      <t>ジョウホウ</t>
    </rPh>
    <rPh sb="8" eb="10">
      <t>カケイ</t>
    </rPh>
    <rPh sb="10" eb="12">
      <t>キュウヘン</t>
    </rPh>
    <rPh sb="15" eb="17">
      <t>シンセイ</t>
    </rPh>
    <rPh sb="18" eb="20">
      <t>バアイ</t>
    </rPh>
    <rPh sb="21" eb="23">
      <t>キサイ</t>
    </rPh>
    <phoneticPr fontId="1"/>
  </si>
  <si>
    <t>受験番号</t>
    <rPh sb="0" eb="2">
      <t>ジュケン</t>
    </rPh>
    <rPh sb="2" eb="4">
      <t>バンゴウ</t>
    </rPh>
    <phoneticPr fontId="1"/>
  </si>
  <si>
    <t>保証人住所</t>
    <rPh sb="0" eb="3">
      <t>ホショウニン</t>
    </rPh>
    <rPh sb="3" eb="5">
      <t>ジュウショ</t>
    </rPh>
    <phoneticPr fontId="1"/>
  </si>
  <si>
    <t>保証人氏名</t>
    <rPh sb="0" eb="3">
      <t>ホショウニン</t>
    </rPh>
    <rPh sb="3" eb="5">
      <t>シメイ</t>
    </rPh>
    <phoneticPr fontId="1"/>
  </si>
  <si>
    <t>預金口座名義</t>
    <rPh sb="0" eb="2">
      <t>ヨキン</t>
    </rPh>
    <rPh sb="2" eb="4">
      <t>コウザ</t>
    </rPh>
    <rPh sb="4" eb="6">
      <t>メイギ</t>
    </rPh>
    <phoneticPr fontId="1"/>
  </si>
  <si>
    <t>振込金融機関（支店名）</t>
    <rPh sb="0" eb="2">
      <t>フリコミ</t>
    </rPh>
    <rPh sb="2" eb="4">
      <t>キンユウ</t>
    </rPh>
    <rPh sb="4" eb="6">
      <t>キカン</t>
    </rPh>
    <rPh sb="7" eb="9">
      <t>シテン</t>
    </rPh>
    <rPh sb="9" eb="10">
      <t>メイ</t>
    </rPh>
    <phoneticPr fontId="1"/>
  </si>
  <si>
    <t>金融機関コード</t>
    <rPh sb="0" eb="2">
      <t>キンユウ</t>
    </rPh>
    <rPh sb="2" eb="4">
      <t>キカン</t>
    </rPh>
    <phoneticPr fontId="1"/>
  </si>
  <si>
    <t>支店名コード</t>
    <rPh sb="0" eb="3">
      <t>シテンメイ</t>
    </rPh>
    <phoneticPr fontId="1"/>
  </si>
  <si>
    <t>預金口座種別</t>
    <rPh sb="0" eb="2">
      <t>ヨキン</t>
    </rPh>
    <rPh sb="2" eb="4">
      <t>コウザ</t>
    </rPh>
    <rPh sb="4" eb="6">
      <t>シュベツ</t>
    </rPh>
    <phoneticPr fontId="1"/>
  </si>
  <si>
    <t>預金口座番号</t>
    <rPh sb="0" eb="2">
      <t>ヨキン</t>
    </rPh>
    <rPh sb="2" eb="4">
      <t>コウザ</t>
    </rPh>
    <rPh sb="4" eb="6">
      <t>バンゴウ</t>
    </rPh>
    <phoneticPr fontId="1"/>
  </si>
  <si>
    <t>3　授業料減免等申請書（全員回答）</t>
    <rPh sb="2" eb="5">
      <t>ジュギョウリョウ</t>
    </rPh>
    <rPh sb="5" eb="8">
      <t>ゲンメンナド</t>
    </rPh>
    <rPh sb="8" eb="11">
      <t>シンセイショ</t>
    </rPh>
    <rPh sb="12" eb="14">
      <t>ゼンイン</t>
    </rPh>
    <rPh sb="14" eb="16">
      <t>カイトウ</t>
    </rPh>
    <phoneticPr fontId="1"/>
  </si>
  <si>
    <t>4　経済状況申告書</t>
    <rPh sb="2" eb="4">
      <t>ケイザイ</t>
    </rPh>
    <rPh sb="4" eb="6">
      <t>ジョウキョウ</t>
    </rPh>
    <rPh sb="6" eb="8">
      <t>シンコク</t>
    </rPh>
    <rPh sb="8" eb="9">
      <t>ショ</t>
    </rPh>
    <phoneticPr fontId="1"/>
  </si>
  <si>
    <t>5　入学金免除申請書</t>
    <rPh sb="2" eb="5">
      <t>ニュウガクキン</t>
    </rPh>
    <rPh sb="5" eb="7">
      <t>メンジョ</t>
    </rPh>
    <rPh sb="7" eb="10">
      <t>シンセイショ</t>
    </rPh>
    <phoneticPr fontId="1"/>
  </si>
  <si>
    <t>6　口座振込依頼書</t>
    <rPh sb="2" eb="4">
      <t>コウザ</t>
    </rPh>
    <rPh sb="4" eb="6">
      <t>フリコミ</t>
    </rPh>
    <rPh sb="6" eb="9">
      <t>イライショ</t>
    </rPh>
    <phoneticPr fontId="1"/>
  </si>
  <si>
    <t>学生住所</t>
    <rPh sb="0" eb="2">
      <t>ガクセイ</t>
    </rPh>
    <rPh sb="2" eb="4">
      <t>ジュウショ</t>
    </rPh>
    <phoneticPr fontId="1"/>
  </si>
  <si>
    <t>預金口座名義
（フリガナ）</t>
    <rPh sb="0" eb="2">
      <t>ヨキン</t>
    </rPh>
    <rPh sb="2" eb="4">
      <t>コウザ</t>
    </rPh>
    <rPh sb="4" eb="6">
      <t>メイギ</t>
    </rPh>
    <phoneticPr fontId="1"/>
  </si>
  <si>
    <t>振込金融機関
（銀行、信用金庫等の名前）</t>
    <phoneticPr fontId="1"/>
  </si>
  <si>
    <t>生年月日（yyyy/mm/dd）</t>
    <rPh sb="0" eb="2">
      <t>セイネン</t>
    </rPh>
    <rPh sb="2" eb="4">
      <t>ガッピ</t>
    </rPh>
    <phoneticPr fontId="1"/>
  </si>
  <si>
    <t>前年度</t>
    <rPh sb="0" eb="3">
      <t>ゼンネンド</t>
    </rPh>
    <phoneticPr fontId="1"/>
  </si>
  <si>
    <t>前々年度</t>
    <rPh sb="0" eb="2">
      <t>ゼンゼン</t>
    </rPh>
    <rPh sb="2" eb="3">
      <t>ネン</t>
    </rPh>
    <rPh sb="3" eb="4">
      <t>ド</t>
    </rPh>
    <phoneticPr fontId="1"/>
  </si>
  <si>
    <t>前々年度の前年度</t>
    <rPh sb="0" eb="2">
      <t>ゼンゼン</t>
    </rPh>
    <rPh sb="2" eb="4">
      <t>ネンド</t>
    </rPh>
    <rPh sb="5" eb="8">
      <t>ゼンネンド</t>
    </rPh>
    <phoneticPr fontId="1"/>
  </si>
  <si>
    <t>前々年度の前年度の前年度</t>
    <rPh sb="0" eb="2">
      <t>ゼンゼン</t>
    </rPh>
    <rPh sb="2" eb="4">
      <t>ネンド</t>
    </rPh>
    <rPh sb="5" eb="8">
      <t>ゼンネンド</t>
    </rPh>
    <rPh sb="9" eb="12">
      <t>ゼンネンド</t>
    </rPh>
    <phoneticPr fontId="1"/>
  </si>
  <si>
    <t>経済状況申告書
その他、経済状況申告書　4に記載の書類</t>
    <rPh sb="0" eb="2">
      <t>ケイザイ</t>
    </rPh>
    <rPh sb="2" eb="4">
      <t>ジョウキョウ</t>
    </rPh>
    <rPh sb="4" eb="6">
      <t>シンコク</t>
    </rPh>
    <rPh sb="6" eb="7">
      <t>ショ</t>
    </rPh>
    <rPh sb="10" eb="11">
      <t>タ</t>
    </rPh>
    <rPh sb="12" eb="14">
      <t>ケイザイ</t>
    </rPh>
    <rPh sb="14" eb="16">
      <t>ジョウキョウ</t>
    </rPh>
    <rPh sb="16" eb="18">
      <t>シンコク</t>
    </rPh>
    <rPh sb="18" eb="19">
      <t>ショ</t>
    </rPh>
    <rPh sb="22" eb="24">
      <t>キサイ</t>
    </rPh>
    <rPh sb="25" eb="27">
      <t>ショルイ</t>
    </rPh>
    <phoneticPr fontId="1"/>
  </si>
  <si>
    <t>提出書類</t>
    <rPh sb="0" eb="2">
      <t>テイシュツ</t>
    </rPh>
    <rPh sb="2" eb="4">
      <t>ショルイ</t>
    </rPh>
    <phoneticPr fontId="1"/>
  </si>
  <si>
    <t>経済減免経過措置判定、震災減免入学生判定</t>
    <rPh sb="0" eb="2">
      <t>ケイザイ</t>
    </rPh>
    <rPh sb="2" eb="4">
      <t>ゲンメン</t>
    </rPh>
    <rPh sb="4" eb="6">
      <t>ケイカ</t>
    </rPh>
    <rPh sb="6" eb="8">
      <t>ソチ</t>
    </rPh>
    <rPh sb="8" eb="10">
      <t>ハンテイ</t>
    </rPh>
    <rPh sb="11" eb="13">
      <t>シンサイ</t>
    </rPh>
    <rPh sb="13" eb="15">
      <t>ゲンメン</t>
    </rPh>
    <rPh sb="15" eb="18">
      <t>ニュウガクセイ</t>
    </rPh>
    <rPh sb="18" eb="20">
      <t>ハンテイ</t>
    </rPh>
    <phoneticPr fontId="1"/>
  </si>
  <si>
    <t>経済減免経過措置判定(全てand)</t>
    <rPh sb="0" eb="2">
      <t>ケイザイ</t>
    </rPh>
    <rPh sb="2" eb="4">
      <t>ゲンメン</t>
    </rPh>
    <rPh sb="4" eb="6">
      <t>ケイカ</t>
    </rPh>
    <rPh sb="6" eb="8">
      <t>ソチ</t>
    </rPh>
    <rPh sb="8" eb="10">
      <t>ハンテイ</t>
    </rPh>
    <rPh sb="11" eb="12">
      <t>スベ</t>
    </rPh>
    <phoneticPr fontId="1"/>
  </si>
  <si>
    <t>留学生ではない</t>
    <rPh sb="0" eb="3">
      <t>リュウガクセイ</t>
    </rPh>
    <phoneticPr fontId="1"/>
  </si>
  <si>
    <t>震災減免入学生判定</t>
    <phoneticPr fontId="1"/>
  </si>
  <si>
    <t>判定値</t>
    <rPh sb="0" eb="2">
      <t>ハンテイ</t>
    </rPh>
    <rPh sb="2" eb="3">
      <t>アタイ</t>
    </rPh>
    <phoneticPr fontId="1"/>
  </si>
  <si>
    <t>フラグ判定</t>
    <rPh sb="3" eb="5">
      <t>ハンテイ</t>
    </rPh>
    <phoneticPr fontId="1"/>
  </si>
  <si>
    <t>フラグ集計</t>
    <rPh sb="3" eb="5">
      <t>シュウケイ</t>
    </rPh>
    <phoneticPr fontId="1"/>
  </si>
  <si>
    <t>各条件_フラグ判定</t>
    <rPh sb="0" eb="1">
      <t>カク</t>
    </rPh>
    <rPh sb="1" eb="3">
      <t>ジョウケン</t>
    </rPh>
    <rPh sb="7" eb="9">
      <t>ハンテイ</t>
    </rPh>
    <phoneticPr fontId="1"/>
  </si>
  <si>
    <t>判定対象</t>
    <rPh sb="0" eb="2">
      <t>ハンテイ</t>
    </rPh>
    <rPh sb="2" eb="4">
      <t>タイショウ</t>
    </rPh>
    <phoneticPr fontId="1"/>
  </si>
  <si>
    <t>学籍番号4桁目が５でない(大学院か否か)</t>
    <rPh sb="0" eb="2">
      <t>ガクセキ</t>
    </rPh>
    <rPh sb="2" eb="4">
      <t>バンゴウ</t>
    </rPh>
    <rPh sb="5" eb="6">
      <t>ケタ</t>
    </rPh>
    <rPh sb="6" eb="7">
      <t>メ</t>
    </rPh>
    <rPh sb="13" eb="16">
      <t>ダイガクイン</t>
    </rPh>
    <rPh sb="17" eb="18">
      <t>イナ</t>
    </rPh>
    <phoneticPr fontId="1"/>
  </si>
  <si>
    <t>220より小さければ0、そうでなければ1</t>
    <rPh sb="5" eb="6">
      <t>チイ</t>
    </rPh>
    <phoneticPr fontId="1"/>
  </si>
  <si>
    <t>5であれば0、そうでなければ1</t>
    <phoneticPr fontId="1"/>
  </si>
  <si>
    <t>1であれば0、そうでなければ1</t>
    <phoneticPr fontId="1"/>
  </si>
  <si>
    <t>申請区分未入力</t>
    <rPh sb="0" eb="2">
      <t>シンセイ</t>
    </rPh>
    <rPh sb="2" eb="4">
      <t>クブン</t>
    </rPh>
    <rPh sb="4" eb="7">
      <t>ミニュウリョク</t>
    </rPh>
    <phoneticPr fontId="1"/>
  </si>
  <si>
    <t>例外処理管理</t>
    <rPh sb="0" eb="2">
      <t>レイガイ</t>
    </rPh>
    <rPh sb="2" eb="4">
      <t>ショリ</t>
    </rPh>
    <rPh sb="4" eb="6">
      <t>カンリ</t>
    </rPh>
    <phoneticPr fontId="1"/>
  </si>
  <si>
    <t>例外条件</t>
    <rPh sb="0" eb="2">
      <t>レイガイ</t>
    </rPh>
    <rPh sb="2" eb="4">
      <t>ジョウケン</t>
    </rPh>
    <phoneticPr fontId="1"/>
  </si>
  <si>
    <t>入学生で震災減免</t>
    <rPh sb="0" eb="3">
      <t>ニュウガクセイ</t>
    </rPh>
    <rPh sb="4" eb="6">
      <t>シンサイ</t>
    </rPh>
    <rPh sb="6" eb="8">
      <t>ゲンメン</t>
    </rPh>
    <phoneticPr fontId="1"/>
  </si>
  <si>
    <t>経済減免申請NG者</t>
    <rPh sb="0" eb="2">
      <t>ケイザイ</t>
    </rPh>
    <rPh sb="4" eb="6">
      <t>シンセイ</t>
    </rPh>
    <rPh sb="8" eb="9">
      <t>シャ</t>
    </rPh>
    <phoneticPr fontId="1"/>
  </si>
  <si>
    <t>フラグ成立条件(右列＝1の条件)</t>
    <rPh sb="3" eb="5">
      <t>セイリツ</t>
    </rPh>
    <rPh sb="5" eb="7">
      <t>ジョウケン</t>
    </rPh>
    <rPh sb="8" eb="9">
      <t>ミギ</t>
    </rPh>
    <rPh sb="9" eb="10">
      <t>レツ</t>
    </rPh>
    <rPh sb="13" eb="15">
      <t>ジョウケン</t>
    </rPh>
    <phoneticPr fontId="1"/>
  </si>
  <si>
    <t>2　申請区分において、申請する制度名のどちらかが未登録</t>
    <rPh sb="2" eb="4">
      <t>シンセイ</t>
    </rPh>
    <rPh sb="4" eb="6">
      <t>クブン</t>
    </rPh>
    <rPh sb="11" eb="13">
      <t>シンセイ</t>
    </rPh>
    <rPh sb="15" eb="17">
      <t>セイド</t>
    </rPh>
    <rPh sb="17" eb="18">
      <t>メイ</t>
    </rPh>
    <rPh sb="24" eb="27">
      <t>ミトウロク</t>
    </rPh>
    <phoneticPr fontId="1"/>
  </si>
  <si>
    <t>例外処理内容</t>
    <rPh sb="0" eb="2">
      <t>レイガイ</t>
    </rPh>
    <rPh sb="2" eb="4">
      <t>ショリ</t>
    </rPh>
    <rPh sb="4" eb="6">
      <t>ナイヨウ</t>
    </rPh>
    <phoneticPr fontId="1"/>
  </si>
  <si>
    <t>エラーメッセージ表示</t>
    <rPh sb="8" eb="10">
      <t>ヒョウジ</t>
    </rPh>
    <phoneticPr fontId="1"/>
  </si>
  <si>
    <t>申請書類追加</t>
    <rPh sb="0" eb="2">
      <t>シンセイ</t>
    </rPh>
    <rPh sb="2" eb="4">
      <t>ショルイ</t>
    </rPh>
    <rPh sb="4" eb="6">
      <t>ツイカ</t>
    </rPh>
    <phoneticPr fontId="1"/>
  </si>
  <si>
    <t>表示メッセージ等</t>
    <rPh sb="0" eb="2">
      <t>ヒョウジ</t>
    </rPh>
    <rPh sb="7" eb="8">
      <t>ナド</t>
    </rPh>
    <phoneticPr fontId="1"/>
  </si>
  <si>
    <t>申請区分の登録が完了していません。</t>
    <phoneticPr fontId="1"/>
  </si>
  <si>
    <t>授業料減免等申請書表示用</t>
    <rPh sb="0" eb="3">
      <t>ジュギョウリョウ</t>
    </rPh>
    <rPh sb="3" eb="5">
      <t>ゲンメン</t>
    </rPh>
    <rPh sb="5" eb="6">
      <t>ナド</t>
    </rPh>
    <rPh sb="6" eb="9">
      <t>シンセイショ</t>
    </rPh>
    <rPh sb="9" eb="12">
      <t>ヒョウジヨウ</t>
    </rPh>
    <phoneticPr fontId="1"/>
  </si>
  <si>
    <t>減免申請(経済減免)</t>
    <rPh sb="0" eb="2">
      <t>ゲンメン</t>
    </rPh>
    <rPh sb="2" eb="4">
      <t>シンセイ</t>
    </rPh>
    <rPh sb="5" eb="7">
      <t>ケイザイ</t>
    </rPh>
    <rPh sb="7" eb="9">
      <t>ゲンメン</t>
    </rPh>
    <phoneticPr fontId="1"/>
  </si>
  <si>
    <t>減免申請(経済減免・家計急変)</t>
    <rPh sb="0" eb="2">
      <t>ゲンメン</t>
    </rPh>
    <rPh sb="2" eb="4">
      <t>シンセイ</t>
    </rPh>
    <rPh sb="5" eb="7">
      <t>ケイザイ</t>
    </rPh>
    <rPh sb="7" eb="9">
      <t>ゲンメン</t>
    </rPh>
    <rPh sb="10" eb="12">
      <t>カケイ</t>
    </rPh>
    <rPh sb="12" eb="14">
      <t>キュウヘン</t>
    </rPh>
    <phoneticPr fontId="1"/>
  </si>
  <si>
    <t>減免申請(経済減免・留学生)</t>
    <rPh sb="0" eb="2">
      <t>ゲンメン</t>
    </rPh>
    <rPh sb="2" eb="4">
      <t>シンセイ</t>
    </rPh>
    <rPh sb="5" eb="7">
      <t>ケイザイ</t>
    </rPh>
    <rPh sb="7" eb="9">
      <t>ゲンメン</t>
    </rPh>
    <rPh sb="10" eb="13">
      <t>リュウガクセイ</t>
    </rPh>
    <phoneticPr fontId="1"/>
  </si>
  <si>
    <t>－</t>
    <phoneticPr fontId="1"/>
  </si>
  <si>
    <t>●確認が必要なシート</t>
    <rPh sb="1" eb="3">
      <t>カクニン</t>
    </rPh>
    <rPh sb="4" eb="6">
      <t>ヒツヨウ</t>
    </rPh>
    <phoneticPr fontId="1"/>
  </si>
  <si>
    <t>分岐フラグ条件</t>
    <rPh sb="0" eb="2">
      <t>ブンキ</t>
    </rPh>
    <rPh sb="5" eb="7">
      <t>ジョウケン</t>
    </rPh>
    <phoneticPr fontId="1"/>
  </si>
  <si>
    <t>なし</t>
    <phoneticPr fontId="1"/>
  </si>
  <si>
    <t>家計急変又は外国人留学生</t>
    <rPh sb="0" eb="2">
      <t>カケイ</t>
    </rPh>
    <rPh sb="2" eb="4">
      <t>キュウヘン</t>
    </rPh>
    <rPh sb="4" eb="5">
      <t>マタ</t>
    </rPh>
    <rPh sb="6" eb="8">
      <t>ガイコク</t>
    </rPh>
    <rPh sb="8" eb="9">
      <t>ジン</t>
    </rPh>
    <rPh sb="9" eb="12">
      <t>リュウガクセイ</t>
    </rPh>
    <phoneticPr fontId="1"/>
  </si>
  <si>
    <t>授業料減免等申請書(赤色)</t>
    <rPh sb="0" eb="3">
      <t>ジュギョウリョウ</t>
    </rPh>
    <rPh sb="3" eb="5">
      <t>ゲンメン</t>
    </rPh>
    <rPh sb="5" eb="6">
      <t>ナド</t>
    </rPh>
    <rPh sb="6" eb="9">
      <t>シンセイショ</t>
    </rPh>
    <rPh sb="10" eb="12">
      <t>アカイロ</t>
    </rPh>
    <phoneticPr fontId="1"/>
  </si>
  <si>
    <t>授業料減免等申請書(赤色)
経済状況申告書(オレンジ色)</t>
    <rPh sb="0" eb="3">
      <t>ジュギョウリョウ</t>
    </rPh>
    <rPh sb="3" eb="5">
      <t>ゲンメン</t>
    </rPh>
    <rPh sb="5" eb="6">
      <t>ナド</t>
    </rPh>
    <rPh sb="6" eb="9">
      <t>シンセイショ</t>
    </rPh>
    <rPh sb="10" eb="12">
      <t>アカイロ</t>
    </rPh>
    <rPh sb="14" eb="16">
      <t>ケイザイ</t>
    </rPh>
    <rPh sb="16" eb="18">
      <t>ジョウキョウ</t>
    </rPh>
    <rPh sb="18" eb="20">
      <t>シンコク</t>
    </rPh>
    <rPh sb="20" eb="21">
      <t>ショ</t>
    </rPh>
    <rPh sb="26" eb="27">
      <t>イロ</t>
    </rPh>
    <phoneticPr fontId="1"/>
  </si>
  <si>
    <t>授業料減免等申請書(赤色)
入学金免除申請書(青色)
口座振替依頼書(緑色)</t>
    <rPh sb="0" eb="3">
      <t>ジュギョウリョウ</t>
    </rPh>
    <rPh sb="3" eb="5">
      <t>ゲンメン</t>
    </rPh>
    <rPh sb="5" eb="6">
      <t>ナド</t>
    </rPh>
    <rPh sb="6" eb="9">
      <t>シンセイショ</t>
    </rPh>
    <rPh sb="10" eb="12">
      <t>アカイロ</t>
    </rPh>
    <rPh sb="14" eb="17">
      <t>ニュウガクキン</t>
    </rPh>
    <rPh sb="17" eb="19">
      <t>メンジョ</t>
    </rPh>
    <rPh sb="19" eb="22">
      <t>シンセイショ</t>
    </rPh>
    <rPh sb="23" eb="24">
      <t>アオ</t>
    </rPh>
    <rPh sb="24" eb="25">
      <t>イロ</t>
    </rPh>
    <rPh sb="27" eb="29">
      <t>コウザ</t>
    </rPh>
    <rPh sb="29" eb="31">
      <t>フリカエ</t>
    </rPh>
    <rPh sb="31" eb="34">
      <t>イライショ</t>
    </rPh>
    <rPh sb="35" eb="37">
      <t>ミドリイロ</t>
    </rPh>
    <rPh sb="36" eb="37">
      <t>イロ</t>
    </rPh>
    <phoneticPr fontId="1"/>
  </si>
  <si>
    <t>表示</t>
    <rPh sb="0" eb="2">
      <t>ヒョウジ</t>
    </rPh>
    <phoneticPr fontId="1"/>
  </si>
  <si>
    <t>確認するシート(色)</t>
    <rPh sb="0" eb="2">
      <t>カクニン</t>
    </rPh>
    <rPh sb="8" eb="9">
      <t>イロ</t>
    </rPh>
    <phoneticPr fontId="1"/>
  </si>
  <si>
    <t>必要な書類
（●が表示されます）</t>
    <rPh sb="0" eb="2">
      <t>ヒツヨウ</t>
    </rPh>
    <rPh sb="3" eb="5">
      <t>ショルイ</t>
    </rPh>
    <rPh sb="9" eb="11">
      <t>ヒョウジ</t>
    </rPh>
    <phoneticPr fontId="1"/>
  </si>
  <si>
    <t>学生連絡先(電話番号)</t>
    <rPh sb="0" eb="2">
      <t>ガクセイ</t>
    </rPh>
    <rPh sb="2" eb="5">
      <t>レンラクサキ</t>
    </rPh>
    <rPh sb="6" eb="8">
      <t>デンワ</t>
    </rPh>
    <rPh sb="8" eb="10">
      <t>バンゴウ</t>
    </rPh>
    <phoneticPr fontId="1"/>
  </si>
  <si>
    <t>学生住所の郵便番号(数字7桁)</t>
    <rPh sb="0" eb="2">
      <t>ガクセイ</t>
    </rPh>
    <rPh sb="2" eb="4">
      <t>ジュウショ</t>
    </rPh>
    <rPh sb="5" eb="9">
      <t>ユウビンバンゴウ</t>
    </rPh>
    <rPh sb="10" eb="12">
      <t>スウジ</t>
    </rPh>
    <rPh sb="13" eb="14">
      <t>ケタ</t>
    </rPh>
    <phoneticPr fontId="1"/>
  </si>
  <si>
    <t>(続柄: 本人 )</t>
    <phoneticPr fontId="1"/>
  </si>
  <si>
    <t>経済的事由による減免を申請している</t>
    <rPh sb="0" eb="3">
      <t>ケイザイテキ</t>
    </rPh>
    <rPh sb="3" eb="5">
      <t>ジユウ</t>
    </rPh>
    <rPh sb="8" eb="10">
      <t>ゲンメン</t>
    </rPh>
    <rPh sb="11" eb="13">
      <t>シンセイ</t>
    </rPh>
    <phoneticPr fontId="1"/>
  </si>
  <si>
    <t>震災減免を申請している</t>
    <rPh sb="5" eb="7">
      <t>シンセイ</t>
    </rPh>
    <phoneticPr fontId="1"/>
  </si>
  <si>
    <t>4以上であれば0、そうでなければ1</t>
    <rPh sb="1" eb="3">
      <t>イジョウ</t>
    </rPh>
    <phoneticPr fontId="1"/>
  </si>
  <si>
    <t>経済減免経過措置判定(全てand)のフラグ集計が5</t>
    <rPh sb="21" eb="23">
      <t>シュウケイ</t>
    </rPh>
    <phoneticPr fontId="1"/>
  </si>
  <si>
    <t>4であれば1、そうでなければ0</t>
    <phoneticPr fontId="1"/>
  </si>
  <si>
    <t>震災減免入学生判定のフラグ判定が2</t>
    <rPh sb="13" eb="15">
      <t>ハンテイ</t>
    </rPh>
    <phoneticPr fontId="1"/>
  </si>
  <si>
    <t>減免申請(東日本大震災の被災者に対する減免)</t>
    <rPh sb="0" eb="2">
      <t>ゲンメン</t>
    </rPh>
    <rPh sb="2" eb="4">
      <t>シンセイ</t>
    </rPh>
    <rPh sb="5" eb="11">
      <t>ヒガシニホンダイシンサイ</t>
    </rPh>
    <rPh sb="12" eb="15">
      <t>ヒサイシャ</t>
    </rPh>
    <rPh sb="16" eb="17">
      <t>タイ</t>
    </rPh>
    <rPh sb="19" eb="21">
      <t>ゲンメン</t>
    </rPh>
    <phoneticPr fontId="1"/>
  </si>
  <si>
    <t>家計急変の事由を証明する書類（家計急変事由から該当するものを添付）</t>
    <rPh sb="15" eb="17">
      <t>カケイ</t>
    </rPh>
    <rPh sb="17" eb="19">
      <t>キュウヘン</t>
    </rPh>
    <rPh sb="19" eb="21">
      <t>ジユウ</t>
    </rPh>
    <phoneticPr fontId="1"/>
  </si>
  <si>
    <t>申請する制度</t>
    <rPh sb="0" eb="2">
      <t>シンセイ</t>
    </rPh>
    <rPh sb="4" eb="6">
      <t>セイド</t>
    </rPh>
    <phoneticPr fontId="1"/>
  </si>
  <si>
    <t>減免制度</t>
    <rPh sb="0" eb="2">
      <t>ゲンメン</t>
    </rPh>
    <rPh sb="2" eb="4">
      <t>セイド</t>
    </rPh>
    <phoneticPr fontId="1"/>
  </si>
  <si>
    <t>納付猶予・分割納付</t>
    <rPh sb="0" eb="2">
      <t>ノウフ</t>
    </rPh>
    <rPh sb="2" eb="4">
      <t>ユウヨ</t>
    </rPh>
    <rPh sb="5" eb="7">
      <t>ブンカツ</t>
    </rPh>
    <rPh sb="7" eb="9">
      <t>ノウフ</t>
    </rPh>
    <phoneticPr fontId="1"/>
  </si>
  <si>
    <t>－</t>
    <phoneticPr fontId="1"/>
  </si>
  <si>
    <t>入学金減免</t>
    <rPh sb="0" eb="3">
      <t>ニュウガクキン</t>
    </rPh>
    <rPh sb="3" eb="5">
      <t>ゲンメン</t>
    </rPh>
    <phoneticPr fontId="1"/>
  </si>
  <si>
    <t>申請日</t>
    <rPh sb="0" eb="2">
      <t>シンセイ</t>
    </rPh>
    <rPh sb="2" eb="3">
      <t>ビ</t>
    </rPh>
    <phoneticPr fontId="1"/>
  </si>
  <si>
    <t>フリガナ</t>
    <phoneticPr fontId="1"/>
  </si>
  <si>
    <t>留学生確認欄</t>
    <rPh sb="0" eb="3">
      <t>リュウガクセイ</t>
    </rPh>
    <rPh sb="3" eb="5">
      <t>カクニン</t>
    </rPh>
    <rPh sb="5" eb="6">
      <t>ラン</t>
    </rPh>
    <phoneticPr fontId="1"/>
  </si>
  <si>
    <t>振込金融機関</t>
    <phoneticPr fontId="1"/>
  </si>
  <si>
    <t>振込金融機関</t>
    <rPh sb="0" eb="2">
      <t>フリコミ</t>
    </rPh>
    <rPh sb="2" eb="4">
      <t>キンユウ</t>
    </rPh>
    <rPh sb="4" eb="6">
      <t>キカン</t>
    </rPh>
    <phoneticPr fontId="1"/>
  </si>
  <si>
    <t>「2020年度以降入学された学群生（留学生除く）」は，「経済的事由による授業料減免」を申請できません。（高校卒業後3年を経過後に本学に入学した学生を除く）</t>
    <rPh sb="7" eb="9">
      <t>イコウ</t>
    </rPh>
    <rPh sb="56" eb="57">
      <t>アト</t>
    </rPh>
    <phoneticPr fontId="1"/>
  </si>
  <si>
    <t>事業構想学研究科　博士前期課程</t>
    <rPh sb="0" eb="2">
      <t>ジギョウ</t>
    </rPh>
    <rPh sb="2" eb="4">
      <t>コウソウ</t>
    </rPh>
    <rPh sb="4" eb="5">
      <t>ガク</t>
    </rPh>
    <rPh sb="5" eb="8">
      <t>ケンキュウカ</t>
    </rPh>
    <rPh sb="9" eb="11">
      <t>ハクシ</t>
    </rPh>
    <rPh sb="11" eb="13">
      <t>ゼンキ</t>
    </rPh>
    <rPh sb="13" eb="15">
      <t>カテイ</t>
    </rPh>
    <phoneticPr fontId="1"/>
  </si>
  <si>
    <t>事業構想学研究科　博士後期課程</t>
    <rPh sb="0" eb="2">
      <t>ジギョウ</t>
    </rPh>
    <rPh sb="2" eb="4">
      <t>コウソウ</t>
    </rPh>
    <rPh sb="4" eb="5">
      <t>ガク</t>
    </rPh>
    <rPh sb="5" eb="8">
      <t>ケンキュウカ</t>
    </rPh>
    <rPh sb="9" eb="11">
      <t>ハクシ</t>
    </rPh>
    <rPh sb="11" eb="13">
      <t>コウキ</t>
    </rPh>
    <rPh sb="13" eb="15">
      <t>カテイ</t>
    </rPh>
    <phoneticPr fontId="1"/>
  </si>
  <si>
    <t>提出チェック欄</t>
    <rPh sb="0" eb="2">
      <t>テイシュツ</t>
    </rPh>
    <rPh sb="6" eb="7">
      <t>ラン</t>
    </rPh>
    <phoneticPr fontId="1"/>
  </si>
  <si>
    <t>入力が不要な設問です。
次の設問に進んでください。</t>
    <rPh sb="0" eb="2">
      <t>ニュウリョク</t>
    </rPh>
    <rPh sb="3" eb="5">
      <t>フヨウ</t>
    </rPh>
    <rPh sb="6" eb="8">
      <t>セツモン</t>
    </rPh>
    <rPh sb="12" eb="13">
      <t>ツギ</t>
    </rPh>
    <rPh sb="14" eb="16">
      <t>セツモン</t>
    </rPh>
    <rPh sb="17" eb="18">
      <t>スス</t>
    </rPh>
    <phoneticPr fontId="1"/>
  </si>
  <si>
    <t>罹災証明書（東日本大震災の被災者に対する減免のみ）</t>
    <rPh sb="0" eb="2">
      <t>リサイ</t>
    </rPh>
    <rPh sb="2" eb="5">
      <t>ショウメイショ</t>
    </rPh>
    <rPh sb="6" eb="7">
      <t>ヒガシ</t>
    </rPh>
    <rPh sb="7" eb="9">
      <t>ニホン</t>
    </rPh>
    <rPh sb="9" eb="10">
      <t>ダイ</t>
    </rPh>
    <rPh sb="10" eb="12">
      <t>シンサイ</t>
    </rPh>
    <rPh sb="13" eb="16">
      <t>ヒサイシャ</t>
    </rPh>
    <rPh sb="17" eb="18">
      <t>タイ</t>
    </rPh>
    <rPh sb="20" eb="22">
      <t>ゲンメン</t>
    </rPh>
    <phoneticPr fontId="1"/>
  </si>
  <si>
    <r>
      <t>罹災証明書</t>
    </r>
    <r>
      <rPr>
        <b/>
        <sz val="14"/>
        <rFont val="游ゴシック"/>
        <family val="3"/>
        <charset val="128"/>
        <scheme val="minor"/>
      </rPr>
      <t>（東日本大震災の被災者に対する減免のみ）</t>
    </r>
    <r>
      <rPr>
        <sz val="14"/>
        <rFont val="游ゴシック"/>
        <family val="3"/>
        <charset val="128"/>
        <scheme val="minor"/>
      </rPr>
      <t xml:space="preserve">
・過去に同制度により授業料等を減免されたことがある方は不要です
・罹災証明書の記載内容で持家の証明ができない場合、持家であることを証明できる書類をあわせて提出ください。</t>
    </r>
    <rPh sb="0" eb="2">
      <t>リサイ</t>
    </rPh>
    <rPh sb="2" eb="5">
      <t>ショウメイショ</t>
    </rPh>
    <rPh sb="27" eb="29">
      <t>カコ</t>
    </rPh>
    <rPh sb="30" eb="31">
      <t>オナ</t>
    </rPh>
    <rPh sb="31" eb="33">
      <t>セイド</t>
    </rPh>
    <rPh sb="36" eb="39">
      <t>ジュギョウリョウ</t>
    </rPh>
    <rPh sb="39" eb="40">
      <t>ナド</t>
    </rPh>
    <rPh sb="41" eb="43">
      <t>ゲンメン</t>
    </rPh>
    <rPh sb="51" eb="52">
      <t>カタ</t>
    </rPh>
    <rPh sb="53" eb="55">
      <t>フヨウ</t>
    </rPh>
    <rPh sb="59" eb="61">
      <t>リサイ</t>
    </rPh>
    <rPh sb="61" eb="64">
      <t>ショウメイショ</t>
    </rPh>
    <rPh sb="65" eb="67">
      <t>キサイ</t>
    </rPh>
    <rPh sb="67" eb="69">
      <t>ナイヨウ</t>
    </rPh>
    <rPh sb="70" eb="72">
      <t>モチヤ</t>
    </rPh>
    <rPh sb="73" eb="75">
      <t>ショウメイ</t>
    </rPh>
    <rPh sb="80" eb="82">
      <t>バアイ</t>
    </rPh>
    <rPh sb="83" eb="85">
      <t>モチヤ</t>
    </rPh>
    <rPh sb="91" eb="93">
      <t>ショウメイ</t>
    </rPh>
    <rPh sb="96" eb="98">
      <t>ショルイ</t>
    </rPh>
    <rPh sb="103" eb="105">
      <t>テイシュツ</t>
    </rPh>
    <phoneticPr fontId="1"/>
  </si>
  <si>
    <r>
      <t>経済状況申告書(</t>
    </r>
    <r>
      <rPr>
        <b/>
        <sz val="14"/>
        <rFont val="游ゴシック"/>
        <family val="3"/>
        <charset val="128"/>
        <scheme val="minor"/>
      </rPr>
      <t>家計急変又は留学生の申請のみ</t>
    </r>
    <r>
      <rPr>
        <sz val="14"/>
        <rFont val="游ゴシック"/>
        <family val="3"/>
        <charset val="128"/>
        <scheme val="minor"/>
      </rPr>
      <t>)</t>
    </r>
    <rPh sb="0" eb="2">
      <t>ケイザイ</t>
    </rPh>
    <rPh sb="2" eb="4">
      <t>ジョウキョウ</t>
    </rPh>
    <rPh sb="4" eb="6">
      <t>シンコク</t>
    </rPh>
    <rPh sb="6" eb="7">
      <t>ショ</t>
    </rPh>
    <rPh sb="8" eb="10">
      <t>カケイ</t>
    </rPh>
    <rPh sb="10" eb="12">
      <t>キュウヘン</t>
    </rPh>
    <rPh sb="12" eb="13">
      <t>マタ</t>
    </rPh>
    <rPh sb="14" eb="17">
      <t>リュウガクセイ</t>
    </rPh>
    <rPh sb="18" eb="20">
      <t>シンセイ</t>
    </rPh>
    <phoneticPr fontId="1"/>
  </si>
  <si>
    <t>両方申請しない</t>
    <rPh sb="0" eb="2">
      <t>リョウホウ</t>
    </rPh>
    <rPh sb="2" eb="4">
      <t>シンセイ</t>
    </rPh>
    <phoneticPr fontId="1"/>
  </si>
  <si>
    <t>授業料減免、納付猶予・分割納付ともに「申請しない」が選択されています。</t>
    <rPh sb="0" eb="3">
      <t>ジュギョウリョウ</t>
    </rPh>
    <rPh sb="3" eb="5">
      <t>ゲンメン</t>
    </rPh>
    <rPh sb="6" eb="8">
      <t>ノウフ</t>
    </rPh>
    <rPh sb="8" eb="10">
      <t>ユウヨ</t>
    </rPh>
    <rPh sb="11" eb="13">
      <t>ブンカツ</t>
    </rPh>
    <rPh sb="13" eb="15">
      <t>ノウフ</t>
    </rPh>
    <rPh sb="19" eb="21">
      <t>シンセイ</t>
    </rPh>
    <rPh sb="26" eb="28">
      <t>センタク</t>
    </rPh>
    <phoneticPr fontId="1"/>
  </si>
  <si>
    <t>2　申請区分において、申請する制度名のどちらも申請しないを選択している</t>
    <rPh sb="23" eb="25">
      <t>シンセイ</t>
    </rPh>
    <rPh sb="29" eb="31">
      <t>センタク</t>
    </rPh>
    <phoneticPr fontId="1"/>
  </si>
  <si>
    <t>直近の収入状況(単位をつけず、値のみ入力してください)</t>
    <rPh sb="0" eb="2">
      <t>チョッキン</t>
    </rPh>
    <rPh sb="3" eb="5">
      <t>シュウニュウ</t>
    </rPh>
    <rPh sb="5" eb="7">
      <t>ジョウキョウ</t>
    </rPh>
    <rPh sb="8" eb="10">
      <t>タンイ</t>
    </rPh>
    <rPh sb="15" eb="16">
      <t>アタイ</t>
    </rPh>
    <rPh sb="18" eb="20">
      <t>ニュウリョク</t>
    </rPh>
    <phoneticPr fontId="1"/>
  </si>
  <si>
    <t>学生情報未入力</t>
    <rPh sb="0" eb="2">
      <t>ガクセイ</t>
    </rPh>
    <rPh sb="2" eb="4">
      <t>ジョウホウ</t>
    </rPh>
    <rPh sb="4" eb="7">
      <t>ミニュウリョク</t>
    </rPh>
    <phoneticPr fontId="1"/>
  </si>
  <si>
    <t>1　学生情報において、いずれかの項目が未入力</t>
    <rPh sb="2" eb="4">
      <t>ガクセイ</t>
    </rPh>
    <rPh sb="4" eb="6">
      <t>ジョウホウ</t>
    </rPh>
    <rPh sb="16" eb="18">
      <t>コウモク</t>
    </rPh>
    <rPh sb="19" eb="22">
      <t>ミニュウリョク</t>
    </rPh>
    <phoneticPr fontId="1"/>
  </si>
  <si>
    <t>エラーメッセージ表示</t>
    <phoneticPr fontId="1"/>
  </si>
  <si>
    <t>学生情報の入力が完了していません。</t>
    <rPh sb="0" eb="2">
      <t>ガクセイ</t>
    </rPh>
    <rPh sb="2" eb="4">
      <t>ジョウホウ</t>
    </rPh>
    <rPh sb="5" eb="7">
      <t>ニュウリョク</t>
    </rPh>
    <rPh sb="8" eb="10">
      <t>カンリョウ</t>
    </rPh>
    <phoneticPr fontId="1"/>
  </si>
  <si>
    <t>前々年度の前年度の前年度の前年度</t>
    <rPh sb="0" eb="2">
      <t>ゼンゼン</t>
    </rPh>
    <rPh sb="2" eb="4">
      <t>ネンド</t>
    </rPh>
    <rPh sb="5" eb="8">
      <t>ゼンネンド</t>
    </rPh>
    <rPh sb="9" eb="12">
      <t>ゼンネンド</t>
    </rPh>
    <rPh sb="13" eb="16">
      <t>ゼンネンド</t>
    </rPh>
    <phoneticPr fontId="1"/>
  </si>
  <si>
    <r>
      <t>全ての区分（「申請（経済的事由or東日本大震災」および「申請（猶予or分納）」）において、</t>
    </r>
    <r>
      <rPr>
        <b/>
        <u/>
        <sz val="20"/>
        <rFont val="游ゴシック"/>
        <family val="3"/>
        <charset val="128"/>
        <scheme val="minor"/>
      </rPr>
      <t>「申請する」又は「申請しない」のどちらかを選択</t>
    </r>
    <r>
      <rPr>
        <b/>
        <sz val="18"/>
        <rFont val="游ゴシック"/>
        <family val="3"/>
        <charset val="128"/>
        <scheme val="minor"/>
      </rPr>
      <t>してください。</t>
    </r>
    <rPh sb="0" eb="1">
      <t>スベ</t>
    </rPh>
    <rPh sb="3" eb="5">
      <t>クブン</t>
    </rPh>
    <rPh sb="7" eb="9">
      <t>シンセイ</t>
    </rPh>
    <rPh sb="10" eb="13">
      <t>ケイザイテキ</t>
    </rPh>
    <rPh sb="13" eb="15">
      <t>ジユウ</t>
    </rPh>
    <rPh sb="17" eb="18">
      <t>ヒガシ</t>
    </rPh>
    <rPh sb="18" eb="20">
      <t>ニホン</t>
    </rPh>
    <rPh sb="20" eb="23">
      <t>ダイシンサイ</t>
    </rPh>
    <rPh sb="28" eb="30">
      <t>シンセイ</t>
    </rPh>
    <rPh sb="31" eb="33">
      <t>ユウヨ</t>
    </rPh>
    <rPh sb="35" eb="36">
      <t>ブン</t>
    </rPh>
    <rPh sb="36" eb="37">
      <t>ノウ</t>
    </rPh>
    <phoneticPr fontId="1"/>
  </si>
  <si>
    <r>
      <t>申請にあたり、下記の</t>
    </r>
    <r>
      <rPr>
        <b/>
        <u/>
        <sz val="18"/>
        <rFont val="游ゴシック"/>
        <family val="3"/>
        <charset val="128"/>
        <scheme val="minor"/>
      </rPr>
      <t>設問全てに回答</t>
    </r>
    <r>
      <rPr>
        <b/>
        <sz val="16"/>
        <rFont val="游ゴシック"/>
        <family val="3"/>
        <charset val="128"/>
        <scheme val="minor"/>
      </rPr>
      <t>してください。設問に回答することで、別シートに必要な減免等申請書が作成されます。</t>
    </r>
    <rPh sb="0" eb="2">
      <t>シンセイ</t>
    </rPh>
    <rPh sb="7" eb="9">
      <t>カキ</t>
    </rPh>
    <rPh sb="10" eb="12">
      <t>セツモン</t>
    </rPh>
    <rPh sb="12" eb="13">
      <t>スベ</t>
    </rPh>
    <rPh sb="15" eb="17">
      <t>カイトウ</t>
    </rPh>
    <rPh sb="35" eb="36">
      <t>ベツ</t>
    </rPh>
    <phoneticPr fontId="1"/>
  </si>
  <si>
    <t>設問は、１～３は必須、４は家計急変による申請又は外国人留学生の方が申請する場合のみ記載が必要です。</t>
    <rPh sb="0" eb="2">
      <t>セツモン</t>
    </rPh>
    <rPh sb="8" eb="10">
      <t>ヒッス</t>
    </rPh>
    <rPh sb="13" eb="15">
      <t>カケイ</t>
    </rPh>
    <rPh sb="15" eb="17">
      <t>キュウヘン</t>
    </rPh>
    <rPh sb="20" eb="22">
      <t>シンセイ</t>
    </rPh>
    <rPh sb="22" eb="23">
      <t>マタ</t>
    </rPh>
    <rPh sb="24" eb="26">
      <t>ガイコク</t>
    </rPh>
    <rPh sb="26" eb="27">
      <t>ジン</t>
    </rPh>
    <rPh sb="27" eb="30">
      <t>リュウガクセイ</t>
    </rPh>
    <rPh sb="31" eb="32">
      <t>カタ</t>
    </rPh>
    <rPh sb="33" eb="35">
      <t>シンセイ</t>
    </rPh>
    <rPh sb="37" eb="39">
      <t>バアイ</t>
    </rPh>
    <rPh sb="41" eb="43">
      <t>キサイ</t>
    </rPh>
    <rPh sb="44" eb="46">
      <t>ヒツヨウ</t>
    </rPh>
    <phoneticPr fontId="1"/>
  </si>
  <si>
    <t>その他書類(必要な書類を自身で確認のうえ，提出が必要な場合は提出チェック欄に「●」を入力し，書類名を入力してください)</t>
    <rPh sb="6" eb="8">
      <t>ヒツヨウ</t>
    </rPh>
    <rPh sb="9" eb="11">
      <t>ショルイ</t>
    </rPh>
    <rPh sb="12" eb="14">
      <t>ジシン</t>
    </rPh>
    <rPh sb="15" eb="17">
      <t>カクニン</t>
    </rPh>
    <rPh sb="21" eb="23">
      <t>テイシュツ</t>
    </rPh>
    <rPh sb="24" eb="26">
      <t>ヒツヨウ</t>
    </rPh>
    <rPh sb="27" eb="29">
      <t>バアイ</t>
    </rPh>
    <rPh sb="30" eb="32">
      <t>テイシュツ</t>
    </rPh>
    <rPh sb="36" eb="37">
      <t>ラン</t>
    </rPh>
    <rPh sb="42" eb="44">
      <t>ニュウリョク</t>
    </rPh>
    <rPh sb="46" eb="48">
      <t>ショルイ</t>
    </rPh>
    <rPh sb="48" eb="49">
      <t>メイ</t>
    </rPh>
    <rPh sb="50" eb="52">
      <t>ニュウリョク</t>
    </rPh>
    <phoneticPr fontId="1"/>
  </si>
  <si>
    <t>食産業学群</t>
    <rPh sb="0" eb="1">
      <t>ショク</t>
    </rPh>
    <rPh sb="1" eb="3">
      <t>サンギョウ</t>
    </rPh>
    <rPh sb="3" eb="5">
      <t>ガクグン</t>
    </rPh>
    <phoneticPr fontId="1"/>
  </si>
  <si>
    <t>食産業学群生物生産学類</t>
    <rPh sb="0" eb="5">
      <t>ショクサンギョウガクグン</t>
    </rPh>
    <rPh sb="5" eb="9">
      <t>セイブツセイサン</t>
    </rPh>
    <rPh sb="9" eb="11">
      <t>ガクルイ</t>
    </rPh>
    <phoneticPr fontId="1"/>
  </si>
  <si>
    <t>生物生産</t>
    <rPh sb="0" eb="2">
      <t>セイブツ</t>
    </rPh>
    <rPh sb="2" eb="4">
      <t>セイサン</t>
    </rPh>
    <phoneticPr fontId="1"/>
  </si>
  <si>
    <t>2020年3月以前</t>
    <rPh sb="4" eb="5">
      <t>ネン</t>
    </rPh>
    <rPh sb="6" eb="7">
      <t>ガツ</t>
    </rPh>
    <rPh sb="7" eb="9">
      <t>イゼン</t>
    </rPh>
    <phoneticPr fontId="1"/>
  </si>
  <si>
    <t>学籍番号頭3桁220以降(2020年度以降入学生か否か)</t>
    <rPh sb="0" eb="2">
      <t>ガクセキ</t>
    </rPh>
    <rPh sb="2" eb="4">
      <t>バンゴウ</t>
    </rPh>
    <rPh sb="4" eb="5">
      <t>アタマ</t>
    </rPh>
    <rPh sb="6" eb="7">
      <t>ケタ</t>
    </rPh>
    <rPh sb="10" eb="12">
      <t>イコウ</t>
    </rPh>
    <rPh sb="17" eb="19">
      <t>ネンド</t>
    </rPh>
    <rPh sb="19" eb="21">
      <t>イコウ</t>
    </rPh>
    <rPh sb="21" eb="24">
      <t>ニュウガクセイ</t>
    </rPh>
    <rPh sb="25" eb="26">
      <t>イナ</t>
    </rPh>
    <phoneticPr fontId="1"/>
  </si>
  <si>
    <t>2020年3月以前卒業ではない</t>
    <rPh sb="4" eb="5">
      <t>ネン</t>
    </rPh>
    <rPh sb="6" eb="7">
      <t>ガツ</t>
    </rPh>
    <rPh sb="7" eb="9">
      <t>イゼン</t>
    </rPh>
    <rPh sb="9" eb="11">
      <t>ソツギョウ</t>
    </rPh>
    <phoneticPr fontId="1"/>
  </si>
  <si>
    <t>学籍番号224</t>
    <rPh sb="0" eb="2">
      <t>ガクセキ</t>
    </rPh>
    <rPh sb="2" eb="4">
      <t>バンゴウ</t>
    </rPh>
    <phoneticPr fontId="1"/>
  </si>
  <si>
    <t>224であれば1、そうでなければ0</t>
    <phoneticPr fontId="1"/>
  </si>
  <si>
    <t>令和6年度入学生で、かつ減免申請(震災減免)申請者</t>
    <rPh sb="0" eb="2">
      <t>レイワ</t>
    </rPh>
    <rPh sb="3" eb="5">
      <t>ネンド</t>
    </rPh>
    <rPh sb="5" eb="8">
      <t>ニュウガクセイ</t>
    </rPh>
    <rPh sb="12" eb="14">
      <t>ゲンメン</t>
    </rPh>
    <rPh sb="14" eb="16">
      <t>シンセイ</t>
    </rPh>
    <rPh sb="17" eb="19">
      <t>シンサイ</t>
    </rPh>
    <rPh sb="19" eb="21">
      <t>ゲンメン</t>
    </rPh>
    <rPh sb="22" eb="25">
      <t>シンセイシャ</t>
    </rPh>
    <phoneticPr fontId="1"/>
  </si>
  <si>
    <t>●</t>
  </si>
  <si>
    <t>学群／研究科</t>
    <phoneticPr fontId="1"/>
  </si>
  <si>
    <t>学類／課程</t>
    <phoneticPr fontId="1"/>
  </si>
  <si>
    <t>5　申請内容の確認</t>
    <rPh sb="2" eb="4">
      <t>シンセイ</t>
    </rPh>
    <rPh sb="4" eb="6">
      <t>ナイヨウ</t>
    </rPh>
    <rPh sb="7" eb="9">
      <t>カクニン</t>
    </rPh>
    <phoneticPr fontId="1"/>
  </si>
  <si>
    <t>【令和７年度後期授業料等減免等申請　入力フォーム】</t>
    <rPh sb="6" eb="8">
      <t>コウキ</t>
    </rPh>
    <rPh sb="8" eb="11">
      <t>ジュギョウリョウ</t>
    </rPh>
    <rPh sb="11" eb="12">
      <t>ナド</t>
    </rPh>
    <phoneticPr fontId="1"/>
  </si>
  <si>
    <r>
      <t>フリガナ（</t>
    </r>
    <r>
      <rPr>
        <u/>
        <sz val="16"/>
        <rFont val="游ゴシック"/>
        <family val="3"/>
        <charset val="128"/>
        <scheme val="minor"/>
      </rPr>
      <t>半角</t>
    </r>
    <r>
      <rPr>
        <sz val="16"/>
        <rFont val="游ゴシック"/>
        <family val="3"/>
        <charset val="128"/>
        <scheme val="minor"/>
      </rPr>
      <t>カナ入力）</t>
    </r>
    <rPh sb="5" eb="7">
      <t>ハンカク</t>
    </rPh>
    <rPh sb="9" eb="11">
      <t>ニュウリョク</t>
    </rPh>
    <phoneticPr fontId="1"/>
  </si>
  <si>
    <r>
      <t>氏名（</t>
    </r>
    <r>
      <rPr>
        <u/>
        <sz val="16"/>
        <rFont val="游ゴシック"/>
        <family val="3"/>
        <charset val="128"/>
        <scheme val="minor"/>
      </rPr>
      <t>全角</t>
    </r>
    <r>
      <rPr>
        <sz val="16"/>
        <rFont val="游ゴシック"/>
        <family val="3"/>
        <charset val="128"/>
        <scheme val="minor"/>
      </rPr>
      <t>入力）</t>
    </r>
    <rPh sb="0" eb="2">
      <t>シメイ</t>
    </rPh>
    <rPh sb="3" eb="5">
      <t>ゼンカク</t>
    </rPh>
    <rPh sb="5" eb="7">
      <t>ニュウリョク</t>
    </rPh>
    <phoneticPr fontId="1"/>
  </si>
  <si>
    <t>学籍番号(数字８桁)</t>
    <rPh sb="0" eb="2">
      <t>ガクセキ</t>
    </rPh>
    <rPh sb="2" eb="4">
      <t>バンゴウ</t>
    </rPh>
    <rPh sb="5" eb="7">
      <t>スウジ</t>
    </rPh>
    <rPh sb="8" eb="9">
      <t>ケタ</t>
    </rPh>
    <phoneticPr fontId="1"/>
  </si>
  <si>
    <t>申請日（本フォームの提出日,yyyy/mm/dd）</t>
    <rPh sb="0" eb="2">
      <t>シンセイ</t>
    </rPh>
    <rPh sb="2" eb="3">
      <t>ビ</t>
    </rPh>
    <rPh sb="4" eb="5">
      <t>ホン</t>
    </rPh>
    <rPh sb="10" eb="12">
      <t>テイシュツ</t>
    </rPh>
    <rPh sb="12" eb="13">
      <t>ビ</t>
    </rPh>
    <phoneticPr fontId="1"/>
  </si>
  <si>
    <t>令和7年度後期</t>
    <rPh sb="0" eb="2">
      <t>レイワ</t>
    </rPh>
    <rPh sb="3" eb="5">
      <t>ネンド</t>
    </rPh>
    <rPh sb="5" eb="7">
      <t>コウキ</t>
    </rPh>
    <phoneticPr fontId="1"/>
  </si>
  <si>
    <t>今年度</t>
    <rPh sb="0" eb="3">
      <t>コンネンド</t>
    </rPh>
    <phoneticPr fontId="1"/>
  </si>
  <si>
    <t>R7年度課税証明書（学生及び学生と生計を一にする者全員）</t>
    <rPh sb="10" eb="12">
      <t>ガクセイ</t>
    </rPh>
    <rPh sb="12" eb="13">
      <t>オヨ</t>
    </rPh>
    <rPh sb="14" eb="16">
      <t>ガクセイ</t>
    </rPh>
    <rPh sb="17" eb="19">
      <t>セイケイ</t>
    </rPh>
    <rPh sb="20" eb="21">
      <t>イチ</t>
    </rPh>
    <rPh sb="24" eb="25">
      <t>モノ</t>
    </rPh>
    <rPh sb="25" eb="27">
      <t>ゼンイン</t>
    </rPh>
    <phoneticPr fontId="1"/>
  </si>
  <si>
    <t>R7年度課税証明書（学生及び学生と生計を一にする者全員）
経済状況申告書
その他、経済状況申告書　4に記載の書類</t>
    <rPh sb="29" eb="31">
      <t>ケイザイ</t>
    </rPh>
    <rPh sb="31" eb="33">
      <t>ジョウキョウ</t>
    </rPh>
    <rPh sb="33" eb="35">
      <t>シンコク</t>
    </rPh>
    <rPh sb="35" eb="36">
      <t>ショ</t>
    </rPh>
    <rPh sb="39" eb="40">
      <t>タ</t>
    </rPh>
    <rPh sb="41" eb="43">
      <t>ケイザイ</t>
    </rPh>
    <rPh sb="43" eb="45">
      <t>ジョウキョウ</t>
    </rPh>
    <rPh sb="45" eb="47">
      <t>シンコク</t>
    </rPh>
    <rPh sb="47" eb="48">
      <t>ショ</t>
    </rPh>
    <rPh sb="51" eb="53">
      <t>キサイ</t>
    </rPh>
    <rPh sb="54" eb="56">
      <t>ショルイ</t>
    </rPh>
    <phoneticPr fontId="1"/>
  </si>
  <si>
    <t>預金口座通帳等の写し（2025年7月～9月のもの）</t>
    <rPh sb="15" eb="16">
      <t>ネン</t>
    </rPh>
    <rPh sb="17" eb="18">
      <t>ガツ</t>
    </rPh>
    <rPh sb="20" eb="21">
      <t>ガツ</t>
    </rPh>
    <phoneticPr fontId="1"/>
  </si>
  <si>
    <t>給与明細写し（2025年7月～9月の収入がわかるもの）</t>
    <rPh sb="11" eb="12">
      <t>ネン</t>
    </rPh>
    <rPh sb="13" eb="14">
      <t>ガツ</t>
    </rPh>
    <rPh sb="16" eb="17">
      <t>ガツ</t>
    </rPh>
    <phoneticPr fontId="1"/>
  </si>
  <si>
    <t>直近3ヶ月の収入①
（2025年7月）</t>
    <rPh sb="15" eb="16">
      <t>ネン</t>
    </rPh>
    <rPh sb="17" eb="18">
      <t>ガツ</t>
    </rPh>
    <phoneticPr fontId="1"/>
  </si>
  <si>
    <t>直近3ヶ月の収入②
（2025年8月）</t>
    <phoneticPr fontId="1"/>
  </si>
  <si>
    <t>直近3ヶ月の収入③
（2025年9月）</t>
    <rPh sb="6" eb="8">
      <t>シュウニュウ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</si>
</sst>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円&quot;"/>
    <numFmt numFmtId="178" formatCode="yyyy&quot;年&quot;m&quot;月&quot;d&quot;日&quot;;@"/>
  </numFmts>
  <fonts count="34">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u/>
      <sz val="11"/>
      <color rgb="FF0000FF"/>
      <name val="游ゴシック"/>
      <family val="2"/>
      <charset val="128"/>
      <scheme val="minor"/>
    </font>
    <font>
      <sz val="8"/>
      <color theme="1"/>
      <name val="ＭＳ 明朝"/>
      <family val="1"/>
      <charset val="128"/>
    </font>
    <font>
      <sz val="11"/>
      <name val="ＭＳ Ｐゴシック"/>
      <family val="3"/>
      <charset val="128"/>
    </font>
    <font>
      <sz val="4.5"/>
      <name val="ＭＳ 明朝"/>
      <family val="1"/>
      <charset val="128"/>
    </font>
    <font>
      <sz val="14"/>
      <color theme="1"/>
      <name val="ＭＳ 明朝"/>
      <family val="1"/>
      <charset val="128"/>
    </font>
    <font>
      <sz val="16"/>
      <color theme="1"/>
      <name val="ＭＳ 明朝"/>
      <family val="1"/>
      <charset val="128"/>
    </font>
    <font>
      <sz val="18"/>
      <color theme="1"/>
      <name val="ＭＳ 明朝"/>
      <family val="1"/>
      <charset val="128"/>
    </font>
    <font>
      <sz val="20"/>
      <color theme="1"/>
      <name val="ＭＳ 明朝"/>
      <family val="1"/>
      <charset val="128"/>
    </font>
    <font>
      <sz val="14"/>
      <name val="游ゴシック"/>
      <family val="3"/>
      <charset val="128"/>
      <scheme val="minor"/>
    </font>
    <font>
      <sz val="11"/>
      <color theme="1"/>
      <name val="游ゴシック"/>
      <family val="3"/>
      <charset val="128"/>
      <scheme val="minor"/>
    </font>
    <font>
      <b/>
      <sz val="22"/>
      <name val="游ゴシック"/>
      <family val="3"/>
      <charset val="128"/>
      <scheme val="minor"/>
    </font>
    <font>
      <sz val="20"/>
      <name val="游ゴシック"/>
      <family val="3"/>
      <charset val="128"/>
      <scheme val="minor"/>
    </font>
    <font>
      <b/>
      <sz val="16"/>
      <name val="游ゴシック"/>
      <family val="3"/>
      <charset val="128"/>
      <scheme val="minor"/>
    </font>
    <font>
      <sz val="16"/>
      <name val="游ゴシック"/>
      <family val="3"/>
      <charset val="128"/>
      <scheme val="minor"/>
    </font>
    <font>
      <sz val="18"/>
      <name val="游ゴシック"/>
      <family val="3"/>
      <charset val="128"/>
      <scheme val="minor"/>
    </font>
    <font>
      <b/>
      <sz val="18"/>
      <name val="游ゴシック"/>
      <family val="3"/>
      <charset val="128"/>
      <scheme val="minor"/>
    </font>
    <font>
      <b/>
      <u/>
      <sz val="18"/>
      <name val="游ゴシック"/>
      <family val="3"/>
      <charset val="128"/>
      <scheme val="minor"/>
    </font>
    <font>
      <sz val="22"/>
      <name val="游ゴシック"/>
      <family val="3"/>
      <charset val="128"/>
      <scheme val="minor"/>
    </font>
    <font>
      <b/>
      <sz val="24"/>
      <name val="游ゴシック"/>
      <family val="3"/>
      <charset val="128"/>
      <scheme val="minor"/>
    </font>
    <font>
      <sz val="14"/>
      <color indexed="81"/>
      <name val="MS P ゴシック"/>
      <family val="3"/>
      <charset val="128"/>
    </font>
    <font>
      <sz val="12"/>
      <color indexed="81"/>
      <name val="MS P ゴシック"/>
      <family val="3"/>
      <charset val="128"/>
    </font>
    <font>
      <b/>
      <sz val="20"/>
      <name val="游ゴシック"/>
      <family val="3"/>
      <charset val="128"/>
      <scheme val="minor"/>
    </font>
    <font>
      <sz val="16"/>
      <color theme="1"/>
      <name val="游ゴシック"/>
      <family val="2"/>
      <charset val="128"/>
      <scheme val="minor"/>
    </font>
    <font>
      <sz val="36"/>
      <name val="游ゴシック"/>
      <family val="3"/>
      <charset val="128"/>
      <scheme val="minor"/>
    </font>
    <font>
      <sz val="11"/>
      <name val="游ゴシック"/>
      <family val="3"/>
      <charset val="128"/>
      <scheme val="minor"/>
    </font>
    <font>
      <b/>
      <sz val="20"/>
      <color theme="0"/>
      <name val="游ゴシック"/>
      <family val="3"/>
      <charset val="128"/>
      <scheme val="minor"/>
    </font>
    <font>
      <b/>
      <sz val="14"/>
      <name val="游ゴシック"/>
      <family val="3"/>
      <charset val="128"/>
      <scheme val="minor"/>
    </font>
    <font>
      <b/>
      <u/>
      <sz val="20"/>
      <name val="游ゴシック"/>
      <family val="3"/>
      <charset val="128"/>
      <scheme val="minor"/>
    </font>
    <font>
      <u/>
      <sz val="16"/>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9999"/>
        <bgColor indexed="64"/>
      </patternFill>
    </fill>
    <fill>
      <patternFill patternType="solid">
        <fgColor theme="0" tint="-0.14999847407452621"/>
        <bgColor indexed="64"/>
      </patternFill>
    </fill>
  </fills>
  <borders count="4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style="thin">
        <color indexed="64"/>
      </left>
      <right style="thin">
        <color auto="1"/>
      </right>
      <top style="thin">
        <color indexed="64"/>
      </top>
      <bottom style="hair">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cellStyleXfs>
  <cellXfs count="291">
    <xf numFmtId="0" fontId="0" fillId="0" borderId="0" xfId="0">
      <alignment vertical="center"/>
    </xf>
    <xf numFmtId="0" fontId="0" fillId="0" borderId="19" xfId="0" applyBorder="1">
      <alignment vertical="center"/>
    </xf>
    <xf numFmtId="0" fontId="0" fillId="0" borderId="19" xfId="0" quotePrefix="1" applyBorder="1">
      <alignment vertical="center"/>
    </xf>
    <xf numFmtId="0" fontId="0" fillId="0" borderId="19" xfId="0" applyBorder="1" applyAlignment="1">
      <alignment vertical="center" wrapText="1"/>
    </xf>
    <xf numFmtId="0" fontId="0" fillId="0" borderId="12" xfId="0" applyBorder="1">
      <alignment vertical="center"/>
    </xf>
    <xf numFmtId="0" fontId="0" fillId="0" borderId="25" xfId="0" applyBorder="1" applyAlignment="1">
      <alignment horizontal="center" vertical="center"/>
    </xf>
    <xf numFmtId="14" fontId="0" fillId="0" borderId="31" xfId="0" applyNumberFormat="1" applyBorder="1">
      <alignment vertical="center"/>
    </xf>
    <xf numFmtId="0" fontId="0" fillId="0" borderId="30" xfId="0" applyBorder="1">
      <alignment vertical="center"/>
    </xf>
    <xf numFmtId="0" fontId="0" fillId="0" borderId="19" xfId="0" applyBorder="1" applyAlignment="1">
      <alignment horizontal="left" vertical="center" shrinkToFit="1"/>
    </xf>
    <xf numFmtId="0" fontId="0" fillId="0" borderId="19" xfId="0" applyBorder="1" applyAlignment="1">
      <alignment vertical="center" shrinkToFit="1"/>
    </xf>
    <xf numFmtId="55" fontId="0" fillId="0" borderId="19" xfId="0" applyNumberFormat="1" applyBorder="1" applyAlignment="1">
      <alignment horizontal="left" vertical="center"/>
    </xf>
    <xf numFmtId="0" fontId="0" fillId="0" borderId="19" xfId="0" applyBorder="1" applyAlignment="1">
      <alignment horizontal="left" vertical="center"/>
    </xf>
    <xf numFmtId="14" fontId="0" fillId="0" borderId="0" xfId="0" applyNumberFormat="1">
      <alignment vertical="center"/>
    </xf>
    <xf numFmtId="0" fontId="0" fillId="0" borderId="19" xfId="0" applyBorder="1" applyAlignment="1">
      <alignment horizontal="center" vertical="center"/>
    </xf>
    <xf numFmtId="0" fontId="0" fillId="0" borderId="0" xfId="0" applyAlignment="1">
      <alignment vertical="center" wrapText="1"/>
    </xf>
    <xf numFmtId="0" fontId="0" fillId="0" borderId="3" xfId="0" quotePrefix="1"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left" vertical="center" indent="1"/>
    </xf>
    <xf numFmtId="0" fontId="0" fillId="0" borderId="18" xfId="0" applyBorder="1" applyAlignment="1">
      <alignment horizontal="left" vertical="center" indent="1"/>
    </xf>
    <xf numFmtId="0" fontId="0" fillId="0" borderId="30" xfId="0" applyBorder="1" applyAlignment="1">
      <alignment horizontal="left" vertical="center"/>
    </xf>
    <xf numFmtId="0" fontId="3" fillId="0" borderId="0" xfId="0" applyFont="1" applyProtection="1">
      <alignment vertical="center"/>
      <protection hidden="1"/>
    </xf>
    <xf numFmtId="0" fontId="11" fillId="0" borderId="0" xfId="0" applyFont="1" applyProtection="1">
      <alignment vertical="center"/>
      <protection hidden="1"/>
    </xf>
    <xf numFmtId="0" fontId="9" fillId="0" borderId="0" xfId="0" applyFont="1" applyProtection="1">
      <alignment vertical="center"/>
      <protection hidden="1"/>
    </xf>
    <xf numFmtId="0" fontId="11" fillId="0" borderId="0" xfId="0" applyFont="1" applyAlignment="1" applyProtection="1">
      <alignment horizontal="left" vertical="center" indent="2"/>
      <protection hidden="1"/>
    </xf>
    <xf numFmtId="0" fontId="4" fillId="0" borderId="2" xfId="0" applyFont="1" applyBorder="1" applyProtection="1">
      <alignment vertical="center"/>
      <protection hidden="1"/>
    </xf>
    <xf numFmtId="0" fontId="4" fillId="0" borderId="9" xfId="0" applyFont="1" applyBorder="1" applyProtection="1">
      <alignment vertical="center"/>
      <protection hidden="1"/>
    </xf>
    <xf numFmtId="0" fontId="10" fillId="0" borderId="19"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protection hidden="1"/>
    </xf>
    <xf numFmtId="0" fontId="9" fillId="0" borderId="19" xfId="0" applyFont="1" applyBorder="1" applyAlignment="1" applyProtection="1">
      <alignment horizontal="left" vertical="center"/>
      <protection hidden="1"/>
    </xf>
    <xf numFmtId="0" fontId="9" fillId="0" borderId="12"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9"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protection hidden="1"/>
    </xf>
    <xf numFmtId="49" fontId="9" fillId="0" borderId="19" xfId="0" applyNumberFormat="1" applyFont="1" applyBorder="1" applyAlignment="1" applyProtection="1">
      <alignment horizontal="center" vertical="center"/>
      <protection hidden="1"/>
    </xf>
    <xf numFmtId="0" fontId="10" fillId="0" borderId="0" xfId="0" applyFont="1" applyProtection="1">
      <alignment vertical="center"/>
      <protection hidden="1"/>
    </xf>
    <xf numFmtId="0" fontId="10" fillId="0" borderId="19" xfId="0" applyFont="1" applyBorder="1" applyAlignment="1" applyProtection="1">
      <alignment horizontal="center" vertical="center"/>
      <protection hidden="1"/>
    </xf>
    <xf numFmtId="0" fontId="10" fillId="0" borderId="2" xfId="0" applyFont="1" applyBorder="1" applyProtection="1">
      <alignment vertical="center"/>
      <protection hidden="1"/>
    </xf>
    <xf numFmtId="0" fontId="10" fillId="0" borderId="9" xfId="0" applyFont="1" applyBorder="1" applyProtection="1">
      <alignment vertical="center"/>
      <protection hidden="1"/>
    </xf>
    <xf numFmtId="0" fontId="9" fillId="0" borderId="19" xfId="0" applyFont="1" applyBorder="1" applyAlignment="1" applyProtection="1">
      <alignment horizontal="distributed" vertical="center"/>
      <protection hidden="1"/>
    </xf>
    <xf numFmtId="0" fontId="10" fillId="0" borderId="19" xfId="0" applyFont="1" applyBorder="1" applyAlignment="1" applyProtection="1">
      <alignment horizontal="distributed" vertical="center"/>
      <protection hidden="1"/>
    </xf>
    <xf numFmtId="0" fontId="0" fillId="0" borderId="6" xfId="0" applyBorder="1">
      <alignment vertical="center"/>
    </xf>
    <xf numFmtId="0" fontId="0" fillId="0" borderId="9" xfId="0" applyBorder="1">
      <alignment vertical="center"/>
    </xf>
    <xf numFmtId="0" fontId="0" fillId="0" borderId="11" xfId="0" applyBorder="1">
      <alignment vertical="center"/>
    </xf>
    <xf numFmtId="0" fontId="0" fillId="2" borderId="31" xfId="0" applyFill="1" applyBorder="1">
      <alignment vertical="center"/>
    </xf>
    <xf numFmtId="0" fontId="11" fillId="4" borderId="28" xfId="0" applyFont="1" applyFill="1" applyBorder="1" applyAlignment="1" applyProtection="1">
      <alignment horizontal="center" vertical="center" shrinkToFit="1"/>
      <protection hidden="1"/>
    </xf>
    <xf numFmtId="0" fontId="11" fillId="4" borderId="3" xfId="0" applyFont="1" applyFill="1" applyBorder="1" applyAlignment="1" applyProtection="1">
      <alignment vertical="center" shrinkToFit="1"/>
      <protection hidden="1"/>
    </xf>
    <xf numFmtId="0" fontId="11" fillId="4" borderId="30" xfId="0" applyFont="1" applyFill="1" applyBorder="1" applyAlignment="1" applyProtection="1">
      <alignment horizontal="center" vertical="center" shrinkToFit="1"/>
      <protection hidden="1"/>
    </xf>
    <xf numFmtId="0" fontId="11" fillId="4" borderId="6" xfId="0" applyFont="1" applyFill="1" applyBorder="1" applyAlignment="1" applyProtection="1">
      <alignment vertical="center" shrinkToFit="1"/>
      <protection hidden="1"/>
    </xf>
    <xf numFmtId="0" fontId="10" fillId="4" borderId="28" xfId="0" applyFont="1" applyFill="1" applyBorder="1" applyAlignment="1" applyProtection="1">
      <alignment horizontal="center" vertical="center" shrinkToFit="1"/>
      <protection hidden="1"/>
    </xf>
    <xf numFmtId="0" fontId="10" fillId="4" borderId="30" xfId="0" applyFont="1" applyFill="1" applyBorder="1" applyAlignment="1" applyProtection="1">
      <alignment horizontal="center" vertical="center" shrinkToFit="1"/>
      <protection hidden="1"/>
    </xf>
    <xf numFmtId="0" fontId="10" fillId="4" borderId="28" xfId="0" applyFont="1" applyFill="1" applyBorder="1" applyAlignment="1" applyProtection="1">
      <alignment horizontal="center" vertical="center"/>
      <protection hidden="1"/>
    </xf>
    <xf numFmtId="177" fontId="10" fillId="4" borderId="19" xfId="0" applyNumberFormat="1" applyFont="1" applyFill="1" applyBorder="1" applyAlignment="1" applyProtection="1">
      <alignment horizontal="right" vertical="center"/>
      <protection hidden="1"/>
    </xf>
    <xf numFmtId="176" fontId="10" fillId="4" borderId="0" xfId="0" applyNumberFormat="1" applyFont="1" applyFill="1" applyProtection="1">
      <alignment vertical="center"/>
      <protection hidden="1"/>
    </xf>
    <xf numFmtId="0" fontId="9" fillId="5" borderId="3" xfId="0" applyFont="1" applyFill="1" applyBorder="1" applyAlignment="1" applyProtection="1">
      <alignment vertical="center" shrinkToFit="1"/>
      <protection hidden="1"/>
    </xf>
    <xf numFmtId="176" fontId="9" fillId="5" borderId="28" xfId="0" applyNumberFormat="1" applyFont="1" applyFill="1" applyBorder="1" applyAlignment="1" applyProtection="1">
      <alignment horizontal="left" vertical="center"/>
      <protection hidden="1"/>
    </xf>
    <xf numFmtId="0" fontId="9" fillId="5" borderId="6" xfId="0" applyFont="1" applyFill="1" applyBorder="1" applyAlignment="1" applyProtection="1">
      <alignment vertical="center" shrinkToFit="1"/>
      <protection hidden="1"/>
    </xf>
    <xf numFmtId="0" fontId="9" fillId="5" borderId="30" xfId="0" applyFont="1" applyFill="1" applyBorder="1" applyAlignment="1" applyProtection="1">
      <alignment horizontal="center" vertical="center"/>
      <protection hidden="1"/>
    </xf>
    <xf numFmtId="0" fontId="27" fillId="0" borderId="19" xfId="0" applyFont="1" applyBorder="1">
      <alignment vertical="center"/>
    </xf>
    <xf numFmtId="0" fontId="27" fillId="0" borderId="21" xfId="0" applyFont="1" applyBorder="1">
      <alignment vertical="center"/>
    </xf>
    <xf numFmtId="0" fontId="27" fillId="0" borderId="31" xfId="0" applyFont="1" applyBorder="1">
      <alignment vertical="center"/>
    </xf>
    <xf numFmtId="0" fontId="27" fillId="0" borderId="30" xfId="0" applyFont="1" applyBorder="1">
      <alignment vertical="center"/>
    </xf>
    <xf numFmtId="0" fontId="27" fillId="0" borderId="37" xfId="0" applyFont="1" applyBorder="1">
      <alignment vertical="center"/>
    </xf>
    <xf numFmtId="0" fontId="19" fillId="2" borderId="19" xfId="0" applyFont="1" applyFill="1" applyBorder="1" applyAlignment="1" applyProtection="1">
      <alignment vertical="center" shrinkToFit="1"/>
      <protection locked="0"/>
    </xf>
    <xf numFmtId="176" fontId="19" fillId="2" borderId="19" xfId="0" applyNumberFormat="1" applyFont="1" applyFill="1" applyBorder="1" applyAlignment="1" applyProtection="1">
      <alignment vertical="center" shrinkToFit="1"/>
      <protection locked="0"/>
    </xf>
    <xf numFmtId="0" fontId="19" fillId="2" borderId="19" xfId="0" applyFont="1" applyFill="1" applyBorder="1" applyAlignment="1" applyProtection="1">
      <alignment horizontal="left" vertical="center" wrapText="1" shrinkToFit="1"/>
      <protection locked="0"/>
    </xf>
    <xf numFmtId="0" fontId="19" fillId="2" borderId="19" xfId="0" applyFont="1" applyFill="1" applyBorder="1" applyAlignment="1" applyProtection="1">
      <alignment horizontal="center" vertical="center"/>
      <protection locked="0"/>
    </xf>
    <xf numFmtId="177" fontId="16" fillId="2" borderId="19" xfId="0" applyNumberFormat="1" applyFont="1" applyFill="1" applyBorder="1" applyAlignment="1" applyProtection="1">
      <alignment horizontal="right" vertical="center"/>
      <protection locked="0"/>
    </xf>
    <xf numFmtId="0" fontId="13" fillId="2" borderId="19" xfId="0" applyFont="1" applyFill="1" applyBorder="1" applyProtection="1">
      <alignment vertical="center"/>
      <protection locked="0"/>
    </xf>
    <xf numFmtId="49" fontId="13" fillId="2" borderId="19" xfId="0" applyNumberFormat="1" applyFont="1" applyFill="1" applyBorder="1" applyProtection="1">
      <alignment vertical="center"/>
      <protection locked="0"/>
    </xf>
    <xf numFmtId="0" fontId="13" fillId="0" borderId="0" xfId="0" applyFont="1" applyProtection="1">
      <alignment vertical="center"/>
      <protection hidden="1"/>
    </xf>
    <xf numFmtId="0" fontId="15" fillId="0" borderId="0" xfId="0" applyFont="1" applyProtection="1">
      <alignment vertical="center"/>
      <protection hidden="1"/>
    </xf>
    <xf numFmtId="0" fontId="26" fillId="0" borderId="0" xfId="0" applyFont="1" applyAlignment="1" applyProtection="1">
      <alignment horizontal="center" vertical="center"/>
      <protection hidden="1"/>
    </xf>
    <xf numFmtId="0" fontId="16" fillId="0" borderId="0" xfId="0" applyFont="1" applyProtection="1">
      <alignment vertical="center"/>
      <protection hidden="1"/>
    </xf>
    <xf numFmtId="0" fontId="17" fillId="0" borderId="0" xfId="0" applyFont="1" applyProtection="1">
      <alignment vertical="center"/>
      <protection hidden="1"/>
    </xf>
    <xf numFmtId="0" fontId="26" fillId="0" borderId="0" xfId="0" applyFont="1" applyProtection="1">
      <alignment vertical="center"/>
      <protection hidden="1"/>
    </xf>
    <xf numFmtId="0" fontId="23" fillId="0" borderId="34" xfId="0" applyFont="1" applyBorder="1" applyProtection="1">
      <alignment vertical="center"/>
      <protection hidden="1"/>
    </xf>
    <xf numFmtId="0" fontId="13" fillId="0" borderId="35" xfId="0" applyFont="1" applyBorder="1" applyProtection="1">
      <alignment vertical="center"/>
      <protection hidden="1"/>
    </xf>
    <xf numFmtId="0" fontId="13" fillId="0" borderId="22" xfId="0" applyFont="1" applyBorder="1" applyProtection="1">
      <alignment vertical="center"/>
      <protection hidden="1"/>
    </xf>
    <xf numFmtId="0" fontId="18" fillId="0" borderId="23" xfId="0" applyFont="1" applyBorder="1" applyProtection="1">
      <alignment vertical="center"/>
      <protection hidden="1"/>
    </xf>
    <xf numFmtId="0" fontId="13" fillId="0" borderId="8" xfId="0" applyFont="1" applyBorder="1" applyProtection="1">
      <alignment vertical="center"/>
      <protection hidden="1"/>
    </xf>
    <xf numFmtId="0" fontId="13" fillId="0" borderId="23" xfId="0" applyFont="1" applyBorder="1" applyProtection="1">
      <alignment vertical="center"/>
      <protection hidden="1"/>
    </xf>
    <xf numFmtId="0" fontId="13" fillId="0" borderId="0" xfId="0" applyFont="1" applyAlignment="1" applyProtection="1">
      <alignment horizontal="center" vertical="center"/>
      <protection hidden="1"/>
    </xf>
    <xf numFmtId="0" fontId="18" fillId="0" borderId="36" xfId="0" applyFont="1" applyBorder="1" applyProtection="1">
      <alignment vertical="center"/>
      <protection hidden="1"/>
    </xf>
    <xf numFmtId="0" fontId="18" fillId="0" borderId="32" xfId="0" applyFont="1" applyBorder="1" applyProtection="1">
      <alignment vertical="center"/>
      <protection hidden="1"/>
    </xf>
    <xf numFmtId="0" fontId="13" fillId="0" borderId="0" xfId="0" applyFont="1" applyAlignment="1" applyProtection="1">
      <alignment vertical="center" wrapText="1"/>
      <protection hidden="1"/>
    </xf>
    <xf numFmtId="176" fontId="13" fillId="0" borderId="0" xfId="0" applyNumberFormat="1" applyFont="1" applyProtection="1">
      <alignment vertical="center"/>
      <protection hidden="1"/>
    </xf>
    <xf numFmtId="0" fontId="18" fillId="0" borderId="32" xfId="0" applyFont="1" applyBorder="1" applyAlignment="1" applyProtection="1">
      <alignment vertical="center" wrapText="1"/>
      <protection hidden="1"/>
    </xf>
    <xf numFmtId="0" fontId="18" fillId="0" borderId="33" xfId="0" applyFont="1" applyBorder="1" applyAlignment="1" applyProtection="1">
      <alignment vertical="center" wrapText="1"/>
      <protection hidden="1"/>
    </xf>
    <xf numFmtId="0" fontId="20" fillId="0" borderId="0" xfId="0" applyFont="1" applyProtection="1">
      <alignment vertical="center"/>
      <protection hidden="1"/>
    </xf>
    <xf numFmtId="0" fontId="19" fillId="0" borderId="0" xfId="0" applyFont="1" applyProtection="1">
      <alignment vertical="center"/>
      <protection hidden="1"/>
    </xf>
    <xf numFmtId="0" fontId="20" fillId="0" borderId="0" xfId="0" applyFont="1" applyAlignment="1" applyProtection="1">
      <alignment horizontal="left" vertical="center" indent="1"/>
      <protection hidden="1"/>
    </xf>
    <xf numFmtId="0" fontId="16" fillId="0" borderId="19" xfId="0" applyFont="1" applyBorder="1" applyAlignment="1" applyProtection="1">
      <alignment horizontal="center" vertical="center"/>
      <protection hidden="1"/>
    </xf>
    <xf numFmtId="0" fontId="18" fillId="0" borderId="19" xfId="0" applyFont="1" applyBorder="1" applyProtection="1">
      <alignment vertical="center"/>
      <protection hidden="1"/>
    </xf>
    <xf numFmtId="0" fontId="13" fillId="0" borderId="0" xfId="0" applyFont="1" applyAlignment="1" applyProtection="1">
      <alignment vertical="center" wrapText="1" shrinkToFit="1"/>
      <protection hidden="1"/>
    </xf>
    <xf numFmtId="0" fontId="13" fillId="0" borderId="19" xfId="0" applyFont="1" applyBorder="1" applyProtection="1">
      <alignment vertical="center"/>
      <protection hidden="1"/>
    </xf>
    <xf numFmtId="0" fontId="15" fillId="0" borderId="34" xfId="0" applyFont="1" applyBorder="1" applyProtection="1">
      <alignment vertical="center"/>
      <protection hidden="1"/>
    </xf>
    <xf numFmtId="0" fontId="22" fillId="0" borderId="35" xfId="0" applyFont="1" applyBorder="1" applyProtection="1">
      <alignment vertical="center"/>
      <protection hidden="1"/>
    </xf>
    <xf numFmtId="0" fontId="19" fillId="0" borderId="19" xfId="0" applyFont="1" applyBorder="1" applyProtection="1">
      <alignment vertical="center"/>
      <protection hidden="1"/>
    </xf>
    <xf numFmtId="0" fontId="13" fillId="0" borderId="4" xfId="0" applyFont="1" applyBorder="1" applyAlignment="1" applyProtection="1">
      <alignment vertical="top"/>
      <protection hidden="1"/>
    </xf>
    <xf numFmtId="0" fontId="13" fillId="0" borderId="19" xfId="0" applyFont="1" applyBorder="1" applyAlignment="1" applyProtection="1">
      <alignment horizontal="center" vertical="center" wrapText="1"/>
      <protection hidden="1"/>
    </xf>
    <xf numFmtId="0" fontId="19" fillId="2" borderId="19" xfId="0" applyFont="1" applyFill="1" applyBorder="1" applyAlignment="1" applyProtection="1">
      <alignment vertical="center" wrapText="1" shrinkToFit="1"/>
      <protection locked="0" hidden="1"/>
    </xf>
    <xf numFmtId="177" fontId="19" fillId="2" borderId="19" xfId="0" applyNumberFormat="1" applyFont="1" applyFill="1" applyBorder="1" applyAlignment="1" applyProtection="1">
      <alignment horizontal="right" vertical="center" wrapText="1"/>
      <protection locked="0" hidden="1"/>
    </xf>
    <xf numFmtId="0" fontId="19" fillId="2" borderId="19" xfId="0" applyFont="1" applyFill="1" applyBorder="1" applyAlignment="1" applyProtection="1">
      <alignment vertical="center" wrapText="1"/>
      <protection locked="0" hidden="1"/>
    </xf>
    <xf numFmtId="0" fontId="13" fillId="0" borderId="0" xfId="0" applyFont="1" applyAlignment="1" applyProtection="1">
      <alignment horizontal="center" vertical="center" wrapText="1"/>
      <protection hidden="1"/>
    </xf>
    <xf numFmtId="0" fontId="19" fillId="0" borderId="19"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9" fillId="0" borderId="19" xfId="0" applyFont="1" applyBorder="1" applyAlignment="1" applyProtection="1">
      <alignment vertical="center" shrinkToFit="1"/>
      <protection hidden="1"/>
    </xf>
    <xf numFmtId="176" fontId="19" fillId="0" borderId="19" xfId="0" applyNumberFormat="1" applyFont="1" applyBorder="1" applyAlignment="1" applyProtection="1">
      <alignment vertical="center" shrinkToFit="1"/>
      <protection hidden="1"/>
    </xf>
    <xf numFmtId="178" fontId="13" fillId="0" borderId="0" xfId="0" applyNumberFormat="1" applyFont="1" applyProtection="1">
      <alignment vertical="center"/>
      <protection hidden="1"/>
    </xf>
    <xf numFmtId="0" fontId="17" fillId="0" borderId="19"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protection hidden="1"/>
    </xf>
    <xf numFmtId="0" fontId="19" fillId="0" borderId="19" xfId="0" applyFont="1" applyBorder="1" applyAlignment="1" applyProtection="1">
      <alignment horizontal="center" vertical="center"/>
      <protection hidden="1"/>
    </xf>
    <xf numFmtId="0" fontId="13" fillId="0" borderId="19" xfId="0" applyFont="1" applyBorder="1" applyAlignment="1" applyProtection="1">
      <alignment horizontal="center" vertical="center"/>
      <protection hidden="1"/>
    </xf>
    <xf numFmtId="0" fontId="13" fillId="0" borderId="19" xfId="0" applyFont="1" applyBorder="1" applyAlignment="1" applyProtection="1">
      <alignment horizontal="right" vertical="center" indent="1"/>
      <protection hidden="1"/>
    </xf>
    <xf numFmtId="0" fontId="17" fillId="0" borderId="23" xfId="0" applyFont="1" applyBorder="1" applyAlignment="1" applyProtection="1">
      <alignment vertical="top" textRotation="255"/>
      <protection hidden="1"/>
    </xf>
    <xf numFmtId="0" fontId="13" fillId="0" borderId="19" xfId="0" applyFont="1" applyBorder="1" applyAlignment="1" applyProtection="1">
      <alignment vertical="center" wrapText="1"/>
      <protection hidden="1"/>
    </xf>
    <xf numFmtId="177" fontId="16" fillId="3" borderId="19" xfId="0" applyNumberFormat="1" applyFont="1" applyFill="1" applyBorder="1" applyAlignment="1" applyProtection="1">
      <alignment horizontal="right" vertical="center"/>
      <protection hidden="1"/>
    </xf>
    <xf numFmtId="0" fontId="17" fillId="0" borderId="24" xfId="0" applyFont="1" applyBorder="1" applyAlignment="1" applyProtection="1">
      <alignment vertical="top" textRotation="255"/>
      <protection hidden="1"/>
    </xf>
    <xf numFmtId="0" fontId="13" fillId="0" borderId="13" xfId="0" applyFont="1" applyBorder="1" applyProtection="1">
      <alignment vertical="center"/>
      <protection hidden="1"/>
    </xf>
    <xf numFmtId="0" fontId="13" fillId="0" borderId="14" xfId="0" applyFont="1" applyBorder="1" applyProtection="1">
      <alignment vertical="center"/>
      <protection hidden="1"/>
    </xf>
    <xf numFmtId="0" fontId="23" fillId="0" borderId="23" xfId="0" applyFont="1" applyBorder="1" applyAlignment="1" applyProtection="1">
      <alignment vertical="top"/>
      <protection hidden="1"/>
    </xf>
    <xf numFmtId="0" fontId="19" fillId="0" borderId="0" xfId="0" applyFont="1" applyAlignment="1" applyProtection="1">
      <alignment vertical="center" wrapText="1"/>
      <protection hidden="1"/>
    </xf>
    <xf numFmtId="0" fontId="19" fillId="0" borderId="19" xfId="0" applyFont="1" applyBorder="1" applyAlignment="1" applyProtection="1">
      <alignment vertical="center" wrapText="1"/>
      <protection hidden="1"/>
    </xf>
    <xf numFmtId="0" fontId="20" fillId="0" borderId="19" xfId="0" applyFont="1" applyBorder="1" applyAlignment="1" applyProtection="1">
      <alignment horizontal="center" vertical="center"/>
      <protection hidden="1"/>
    </xf>
    <xf numFmtId="0" fontId="20" fillId="0" borderId="19" xfId="0" applyFont="1" applyBorder="1" applyProtection="1">
      <alignment vertical="center"/>
      <protection hidden="1"/>
    </xf>
    <xf numFmtId="0" fontId="19" fillId="0" borderId="47" xfId="0" applyFont="1" applyBorder="1" applyProtection="1">
      <alignment vertical="center"/>
      <protection hidden="1"/>
    </xf>
    <xf numFmtId="0" fontId="13" fillId="0" borderId="24" xfId="0" applyFont="1" applyBorder="1" applyProtection="1">
      <alignment vertical="center"/>
      <protection hidden="1"/>
    </xf>
    <xf numFmtId="55" fontId="0" fillId="0" borderId="0" xfId="0" applyNumberFormat="1">
      <alignment vertical="center"/>
    </xf>
    <xf numFmtId="0" fontId="14" fillId="0" borderId="32" xfId="0" applyFont="1" applyBorder="1" applyAlignment="1">
      <alignment horizontal="center" vertical="center"/>
    </xf>
    <xf numFmtId="0" fontId="14" fillId="0" borderId="36" xfId="0" applyFont="1" applyBorder="1" applyAlignment="1">
      <alignment horizontal="center" vertical="center"/>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9" xfId="0" applyFont="1" applyBorder="1" applyAlignment="1">
      <alignment horizontal="center" vertical="center"/>
    </xf>
    <xf numFmtId="0" fontId="14" fillId="0" borderId="0" xfId="0" applyFont="1" applyAlignment="1">
      <alignment horizontal="center" vertical="center"/>
    </xf>
    <xf numFmtId="0" fontId="29" fillId="0" borderId="19" xfId="0" applyFont="1" applyBorder="1" applyProtection="1">
      <alignment vertical="center"/>
      <protection hidden="1"/>
    </xf>
    <xf numFmtId="0" fontId="29" fillId="0" borderId="19" xfId="0" applyFont="1" applyBorder="1" applyAlignment="1" applyProtection="1">
      <alignment vertical="center" wrapText="1"/>
      <protection hidden="1"/>
    </xf>
    <xf numFmtId="49" fontId="0" fillId="0" borderId="0" xfId="0" applyNumberFormat="1">
      <alignment vertical="center"/>
    </xf>
    <xf numFmtId="0" fontId="10" fillId="4" borderId="30" xfId="0" applyFont="1" applyFill="1" applyBorder="1" applyAlignment="1" applyProtection="1">
      <alignment horizontal="center" vertical="center"/>
      <protection hidden="1"/>
    </xf>
    <xf numFmtId="177" fontId="9" fillId="5" borderId="19" xfId="0" applyNumberFormat="1" applyFont="1" applyFill="1" applyBorder="1" applyProtection="1">
      <alignment vertical="center"/>
      <protection hidden="1"/>
    </xf>
    <xf numFmtId="0" fontId="0" fillId="6" borderId="34" xfId="0" applyFill="1" applyBorder="1">
      <alignment vertical="center"/>
    </xf>
    <xf numFmtId="0" fontId="0" fillId="6" borderId="0" xfId="0" applyFill="1">
      <alignment vertical="center"/>
    </xf>
    <xf numFmtId="0" fontId="0" fillId="6" borderId="15" xfId="0" applyFill="1" applyBorder="1" applyAlignment="1">
      <alignment horizontal="left" vertical="center" indent="1"/>
    </xf>
    <xf numFmtId="0" fontId="27" fillId="6" borderId="16" xfId="0" applyFont="1" applyFill="1" applyBorder="1">
      <alignment vertical="center"/>
    </xf>
    <xf numFmtId="0" fontId="27" fillId="6" borderId="17" xfId="0" applyFont="1" applyFill="1" applyBorder="1">
      <alignment vertical="center"/>
    </xf>
    <xf numFmtId="0" fontId="0" fillId="6" borderId="20" xfId="0" applyFill="1" applyBorder="1" applyAlignment="1">
      <alignment horizontal="left" vertical="center" indent="1"/>
    </xf>
    <xf numFmtId="0" fontId="27" fillId="6" borderId="21" xfId="0" applyFont="1" applyFill="1" applyBorder="1">
      <alignment vertical="center"/>
    </xf>
    <xf numFmtId="0" fontId="27" fillId="6" borderId="43" xfId="0" applyFont="1" applyFill="1" applyBorder="1">
      <alignment vertical="center"/>
    </xf>
    <xf numFmtId="0" fontId="0" fillId="6" borderId="19" xfId="0" applyFill="1" applyBorder="1">
      <alignment vertical="center"/>
    </xf>
    <xf numFmtId="0" fontId="0" fillId="6" borderId="12" xfId="0" applyFill="1" applyBorder="1">
      <alignment vertical="center"/>
    </xf>
    <xf numFmtId="0" fontId="0" fillId="6" borderId="31" xfId="0" applyFill="1" applyBorder="1">
      <alignment vertical="center"/>
    </xf>
    <xf numFmtId="0" fontId="0" fillId="6" borderId="11" xfId="0" applyFill="1" applyBorder="1">
      <alignment vertical="center"/>
    </xf>
    <xf numFmtId="0" fontId="0" fillId="6" borderId="19" xfId="0" applyFill="1" applyBorder="1" applyAlignment="1">
      <alignment vertical="center" wrapText="1"/>
    </xf>
    <xf numFmtId="0" fontId="0" fillId="0" borderId="12" xfId="0" applyBorder="1" applyAlignment="1">
      <alignment vertical="center" wrapText="1"/>
    </xf>
    <xf numFmtId="14" fontId="19" fillId="2" borderId="36" xfId="0" applyNumberFormat="1" applyFont="1" applyFill="1" applyBorder="1" applyAlignment="1" applyProtection="1">
      <alignment horizontal="left" vertical="center" shrinkToFit="1"/>
      <protection locked="0"/>
    </xf>
    <xf numFmtId="0" fontId="19" fillId="2" borderId="32" xfId="0" applyFont="1" applyFill="1" applyBorder="1" applyAlignment="1" applyProtection="1">
      <alignment horizontal="left" vertical="center" shrinkToFit="1"/>
      <protection locked="0"/>
    </xf>
    <xf numFmtId="14" fontId="19" fillId="2" borderId="32" xfId="0" applyNumberFormat="1" applyFont="1" applyFill="1" applyBorder="1" applyAlignment="1" applyProtection="1">
      <alignment horizontal="left" vertical="center" shrinkToFit="1"/>
      <protection locked="0"/>
    </xf>
    <xf numFmtId="0" fontId="19" fillId="2" borderId="32" xfId="0" applyFont="1" applyFill="1" applyBorder="1" applyAlignment="1" applyProtection="1">
      <alignment vertical="center" shrinkToFit="1"/>
      <protection locked="0"/>
    </xf>
    <xf numFmtId="55" fontId="19" fillId="2" borderId="33" xfId="0" applyNumberFormat="1" applyFont="1" applyFill="1" applyBorder="1" applyAlignment="1" applyProtection="1">
      <alignment horizontal="left" vertical="center" shrinkToFit="1"/>
      <protection locked="0"/>
    </xf>
    <xf numFmtId="0" fontId="0" fillId="2" borderId="19" xfId="0" applyFill="1" applyBorder="1" applyAlignment="1">
      <alignment vertical="center" wrapText="1"/>
    </xf>
    <xf numFmtId="55" fontId="0" fillId="0" borderId="19" xfId="0" quotePrefix="1" applyNumberFormat="1" applyBorder="1" applyAlignment="1">
      <alignment horizontal="left" vertical="center"/>
    </xf>
    <xf numFmtId="0" fontId="17" fillId="0" borderId="23" xfId="0" applyFont="1" applyBorder="1" applyAlignment="1" applyProtection="1">
      <alignment horizontal="center" vertical="top" textRotation="255"/>
      <protection hidden="1"/>
    </xf>
    <xf numFmtId="0" fontId="17" fillId="0" borderId="24" xfId="0" applyFont="1" applyBorder="1" applyAlignment="1" applyProtection="1">
      <alignment horizontal="center" vertical="top" textRotation="255"/>
      <protection hidden="1"/>
    </xf>
    <xf numFmtId="0" fontId="13" fillId="0" borderId="19" xfId="0" applyFont="1" applyBorder="1" applyAlignment="1" applyProtection="1">
      <alignment vertical="center" shrinkToFit="1"/>
      <protection hidden="1"/>
    </xf>
    <xf numFmtId="0" fontId="19" fillId="2" borderId="19" xfId="0" applyFont="1" applyFill="1" applyBorder="1" applyProtection="1">
      <alignment vertical="center"/>
      <protection locked="0"/>
    </xf>
    <xf numFmtId="0" fontId="19" fillId="2" borderId="12" xfId="0" applyFont="1" applyFill="1" applyBorder="1" applyProtection="1">
      <alignment vertical="center"/>
      <protection locked="0"/>
    </xf>
    <xf numFmtId="0" fontId="19" fillId="2" borderId="11" xfId="0" applyFont="1" applyFill="1" applyBorder="1" applyProtection="1">
      <alignment vertical="center"/>
      <protection locked="0"/>
    </xf>
    <xf numFmtId="0" fontId="13" fillId="0" borderId="19" xfId="0" applyFont="1" applyBorder="1" applyAlignment="1" applyProtection="1">
      <alignment horizontal="center" vertical="center"/>
      <protection hidden="1"/>
    </xf>
    <xf numFmtId="0" fontId="19" fillId="0" borderId="28" xfId="0" applyFont="1" applyBorder="1" applyProtection="1">
      <alignment vertical="center"/>
      <protection hidden="1"/>
    </xf>
    <xf numFmtId="0" fontId="19" fillId="0" borderId="29" xfId="0" applyFont="1" applyBorder="1" applyProtection="1">
      <alignment vertical="center"/>
      <protection hidden="1"/>
    </xf>
    <xf numFmtId="0" fontId="19" fillId="0" borderId="30" xfId="0" applyFont="1" applyBorder="1" applyProtection="1">
      <alignment vertical="center"/>
      <protection hidden="1"/>
    </xf>
    <xf numFmtId="0" fontId="13" fillId="0" borderId="19" xfId="0" applyFont="1" applyBorder="1" applyAlignment="1" applyProtection="1">
      <alignment vertical="center" wrapText="1" shrinkToFit="1"/>
      <protection hidden="1"/>
    </xf>
    <xf numFmtId="0" fontId="13" fillId="0" borderId="0" xfId="0" applyFont="1" applyAlignment="1" applyProtection="1">
      <alignment horizontal="center" vertical="center"/>
      <protection hidden="1"/>
    </xf>
    <xf numFmtId="0" fontId="19" fillId="2" borderId="12"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0" borderId="19" xfId="0" applyFont="1" applyBorder="1" applyAlignment="1" applyProtection="1">
      <alignment horizontal="left" vertical="center" wrapText="1"/>
      <protection hidden="1"/>
    </xf>
    <xf numFmtId="0" fontId="18" fillId="2" borderId="19" xfId="0" applyFont="1" applyFill="1" applyBorder="1" applyAlignment="1" applyProtection="1">
      <alignment vertical="center" wrapText="1" shrinkToFit="1"/>
      <protection locked="0"/>
    </xf>
    <xf numFmtId="0" fontId="16" fillId="0" borderId="19"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3" fillId="0" borderId="12" xfId="0" applyFont="1" applyBorder="1" applyAlignment="1" applyProtection="1">
      <alignment vertical="center" shrinkToFit="1"/>
      <protection hidden="1"/>
    </xf>
    <xf numFmtId="0" fontId="13" fillId="0" borderId="10" xfId="0" applyFont="1" applyBorder="1" applyAlignment="1" applyProtection="1">
      <alignment vertical="center" shrinkToFit="1"/>
      <protection hidden="1"/>
    </xf>
    <xf numFmtId="0" fontId="13" fillId="0" borderId="11" xfId="0" applyFont="1" applyBorder="1" applyAlignment="1" applyProtection="1">
      <alignment vertical="center" shrinkToFit="1"/>
      <protection hidden="1"/>
    </xf>
    <xf numFmtId="0" fontId="30" fillId="0" borderId="0" xfId="0" applyFont="1" applyAlignment="1" applyProtection="1">
      <alignment vertical="center" wrapText="1"/>
      <protection hidden="1"/>
    </xf>
    <xf numFmtId="0" fontId="20" fillId="0" borderId="28" xfId="0" applyFont="1" applyBorder="1" applyProtection="1">
      <alignment vertical="center"/>
      <protection hidden="1"/>
    </xf>
    <xf numFmtId="0" fontId="20" fillId="0" borderId="29" xfId="0" applyFont="1" applyBorder="1" applyProtection="1">
      <alignment vertical="center"/>
      <protection hidden="1"/>
    </xf>
    <xf numFmtId="0" fontId="20" fillId="0" borderId="30" xfId="0" applyFont="1" applyBorder="1" applyProtection="1">
      <alignment vertical="center"/>
      <protection hidden="1"/>
    </xf>
    <xf numFmtId="0" fontId="19" fillId="0" borderId="3" xfId="0" applyFont="1" applyBorder="1" applyProtection="1">
      <alignment vertical="center"/>
      <protection hidden="1"/>
    </xf>
    <xf numFmtId="0" fontId="19" fillId="0" borderId="2" xfId="0" applyFont="1" applyBorder="1" applyProtection="1">
      <alignment vertical="center"/>
      <protection hidden="1"/>
    </xf>
    <xf numFmtId="0" fontId="19" fillId="0" borderId="4" xfId="0" applyFont="1" applyBorder="1" applyProtection="1">
      <alignment vertical="center"/>
      <protection hidden="1"/>
    </xf>
    <xf numFmtId="0" fontId="19" fillId="0" borderId="5" xfId="0" applyFont="1" applyBorder="1" applyProtection="1">
      <alignment vertical="center"/>
      <protection hidden="1"/>
    </xf>
    <xf numFmtId="0" fontId="19" fillId="0" borderId="6" xfId="0" applyFont="1" applyBorder="1" applyProtection="1">
      <alignment vertical="center"/>
      <protection hidden="1"/>
    </xf>
    <xf numFmtId="0" fontId="19" fillId="0" borderId="9" xfId="0" applyFont="1" applyBorder="1" applyProtection="1">
      <alignment vertical="center"/>
      <protection hidden="1"/>
    </xf>
    <xf numFmtId="0" fontId="19" fillId="0" borderId="19" xfId="0" applyFont="1" applyBorder="1" applyProtection="1">
      <alignment vertical="center"/>
      <protection hidden="1"/>
    </xf>
    <xf numFmtId="0" fontId="20" fillId="0" borderId="19" xfId="0" applyFont="1" applyBorder="1" applyAlignment="1" applyProtection="1">
      <alignment horizontal="center" vertical="center"/>
      <protection hidden="1"/>
    </xf>
    <xf numFmtId="0" fontId="28" fillId="0" borderId="28" xfId="0" applyFont="1" applyBorder="1" applyAlignment="1" applyProtection="1">
      <alignment horizontal="center" vertical="center"/>
      <protection hidden="1"/>
    </xf>
    <xf numFmtId="0" fontId="28" fillId="0" borderId="29" xfId="0" applyFont="1" applyBorder="1" applyAlignment="1" applyProtection="1">
      <alignment horizontal="center" vertical="center"/>
      <protection hidden="1"/>
    </xf>
    <xf numFmtId="0" fontId="28" fillId="0" borderId="30" xfId="0" applyFont="1" applyBorder="1" applyAlignment="1" applyProtection="1">
      <alignment horizontal="center" vertical="center"/>
      <protection hidden="1"/>
    </xf>
    <xf numFmtId="0" fontId="20" fillId="0" borderId="6" xfId="0" applyFont="1" applyBorder="1" applyProtection="1">
      <alignment vertical="center"/>
      <protection hidden="1"/>
    </xf>
    <xf numFmtId="0" fontId="20" fillId="0" borderId="9" xfId="0" applyFont="1" applyBorder="1" applyProtection="1">
      <alignment vertical="center"/>
      <protection hidden="1"/>
    </xf>
    <xf numFmtId="0" fontId="20" fillId="0" borderId="4" xfId="0" applyFont="1" applyBorder="1" applyProtection="1">
      <alignment vertical="center"/>
      <protection hidden="1"/>
    </xf>
    <xf numFmtId="0" fontId="20" fillId="0" borderId="5" xfId="0" applyFont="1" applyBorder="1" applyProtection="1">
      <alignment vertical="center"/>
      <protection hidden="1"/>
    </xf>
    <xf numFmtId="0" fontId="9" fillId="5" borderId="6" xfId="0" applyFont="1" applyFill="1" applyBorder="1" applyAlignment="1" applyProtection="1">
      <alignment vertical="center" shrinkToFit="1"/>
      <protection hidden="1"/>
    </xf>
    <xf numFmtId="0" fontId="9" fillId="5" borderId="9" xfId="0" applyFont="1" applyFill="1" applyBorder="1" applyAlignment="1" applyProtection="1">
      <alignment vertical="center" shrinkToFit="1"/>
      <protection hidden="1"/>
    </xf>
    <xf numFmtId="0" fontId="9" fillId="5" borderId="3" xfId="0" applyFont="1" applyFill="1" applyBorder="1" applyAlignment="1" applyProtection="1">
      <alignment vertical="center" shrinkToFit="1"/>
      <protection hidden="1"/>
    </xf>
    <xf numFmtId="0" fontId="9" fillId="5" borderId="2" xfId="0" applyFont="1" applyFill="1" applyBorder="1" applyAlignment="1" applyProtection="1">
      <alignment vertical="center" shrinkToFit="1"/>
      <protection hidden="1"/>
    </xf>
    <xf numFmtId="0" fontId="9" fillId="5" borderId="19" xfId="0" applyFont="1" applyFill="1" applyBorder="1" applyProtection="1">
      <alignment vertical="center"/>
      <protection hidden="1"/>
    </xf>
    <xf numFmtId="0" fontId="11" fillId="0" borderId="0" xfId="0" applyFont="1" applyAlignment="1" applyProtection="1">
      <alignment horizontal="center" vertical="center"/>
      <protection hidden="1"/>
    </xf>
    <xf numFmtId="176" fontId="11" fillId="5" borderId="0" xfId="0" applyNumberFormat="1" applyFont="1" applyFill="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9" fillId="5" borderId="12" xfId="0" applyFont="1" applyFill="1" applyBorder="1" applyAlignment="1" applyProtection="1">
      <alignment horizontal="left" vertical="top" wrapText="1"/>
      <protection hidden="1"/>
    </xf>
    <xf numFmtId="0" fontId="9" fillId="5" borderId="10" xfId="0" applyFont="1" applyFill="1" applyBorder="1" applyAlignment="1" applyProtection="1">
      <alignment horizontal="left" vertical="top" wrapText="1"/>
      <protection hidden="1"/>
    </xf>
    <xf numFmtId="0" fontId="9" fillId="5" borderId="11" xfId="0" applyFont="1" applyFill="1" applyBorder="1" applyAlignment="1" applyProtection="1">
      <alignment horizontal="left" vertical="top" wrapText="1"/>
      <protection hidden="1"/>
    </xf>
    <xf numFmtId="0" fontId="10" fillId="0" borderId="28"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30" xfId="0" applyFont="1" applyBorder="1" applyAlignment="1" applyProtection="1">
      <alignment horizontal="center" vertical="center" wrapText="1"/>
      <protection hidden="1"/>
    </xf>
    <xf numFmtId="49" fontId="9" fillId="0" borderId="28" xfId="0" applyNumberFormat="1" applyFont="1" applyBorder="1" applyAlignment="1" applyProtection="1">
      <alignment horizontal="center" vertical="center"/>
      <protection hidden="1"/>
    </xf>
    <xf numFmtId="49" fontId="9" fillId="0" borderId="29" xfId="0" applyNumberFormat="1" applyFont="1" applyBorder="1" applyAlignment="1" applyProtection="1">
      <alignment horizontal="center" vertical="center"/>
      <protection hidden="1"/>
    </xf>
    <xf numFmtId="49" fontId="9" fillId="0" borderId="30" xfId="0" applyNumberFormat="1" applyFont="1" applyBorder="1" applyAlignment="1" applyProtection="1">
      <alignment horizontal="center" vertical="center"/>
      <protection hidden="1"/>
    </xf>
    <xf numFmtId="0" fontId="10" fillId="0" borderId="28" xfId="0" applyFont="1" applyBorder="1" applyAlignment="1" applyProtection="1">
      <alignment horizontal="center" vertical="center"/>
      <protection hidden="1"/>
    </xf>
    <xf numFmtId="0" fontId="10" fillId="0" borderId="29"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11" fillId="5" borderId="3" xfId="0" applyFont="1" applyFill="1" applyBorder="1" applyAlignment="1" applyProtection="1">
      <alignment horizontal="center" vertical="center"/>
      <protection hidden="1"/>
    </xf>
    <xf numFmtId="0" fontId="11" fillId="5" borderId="2" xfId="0" applyFont="1" applyFill="1" applyBorder="1" applyAlignment="1" applyProtection="1">
      <alignment horizontal="center" vertical="center"/>
      <protection hidden="1"/>
    </xf>
    <xf numFmtId="0" fontId="11" fillId="5" borderId="6" xfId="0" applyFont="1" applyFill="1" applyBorder="1" applyAlignment="1" applyProtection="1">
      <alignment horizontal="right" vertical="center"/>
      <protection hidden="1"/>
    </xf>
    <xf numFmtId="0" fontId="11" fillId="5" borderId="9" xfId="0" applyFont="1" applyFill="1" applyBorder="1" applyAlignment="1" applyProtection="1">
      <alignment horizontal="right" vertical="center"/>
      <protection hidden="1"/>
    </xf>
    <xf numFmtId="0" fontId="9" fillId="5" borderId="12" xfId="0" applyFont="1" applyFill="1" applyBorder="1" applyProtection="1">
      <alignment vertical="center"/>
      <protection hidden="1"/>
    </xf>
    <xf numFmtId="0" fontId="9" fillId="5" borderId="10" xfId="0" applyFont="1" applyFill="1" applyBorder="1" applyProtection="1">
      <alignment vertical="center"/>
      <protection hidden="1"/>
    </xf>
    <xf numFmtId="0" fontId="9" fillId="5" borderId="11" xfId="0" applyFont="1" applyFill="1" applyBorder="1" applyProtection="1">
      <alignment vertical="center"/>
      <protection hidden="1"/>
    </xf>
    <xf numFmtId="0" fontId="10" fillId="0" borderId="19" xfId="0" applyFont="1" applyBorder="1" applyAlignment="1" applyProtection="1">
      <alignment horizontal="center" vertical="center"/>
      <protection hidden="1"/>
    </xf>
    <xf numFmtId="0" fontId="11" fillId="5" borderId="28" xfId="0" applyFont="1" applyFill="1" applyBorder="1" applyAlignment="1" applyProtection="1">
      <alignment horizontal="center" vertical="center" shrinkToFit="1"/>
      <protection hidden="1"/>
    </xf>
    <xf numFmtId="0" fontId="11" fillId="5" borderId="30" xfId="0" applyFont="1" applyFill="1" applyBorder="1" applyAlignment="1" applyProtection="1">
      <alignment horizontal="center" vertical="center" shrinkToFit="1"/>
      <protection hidden="1"/>
    </xf>
    <xf numFmtId="0" fontId="12" fillId="5" borderId="12" xfId="0" applyFont="1" applyFill="1" applyBorder="1" applyAlignment="1" applyProtection="1">
      <alignment horizontal="center" vertical="center" shrinkToFit="1"/>
      <protection hidden="1"/>
    </xf>
    <xf numFmtId="0" fontId="12" fillId="5" borderId="10" xfId="0" applyFont="1" applyFill="1" applyBorder="1" applyAlignment="1" applyProtection="1">
      <alignment horizontal="center" vertical="center" shrinkToFit="1"/>
      <protection hidden="1"/>
    </xf>
    <xf numFmtId="0" fontId="12" fillId="5" borderId="11" xfId="0" applyFont="1" applyFill="1" applyBorder="1" applyAlignment="1" applyProtection="1">
      <alignment horizontal="center" vertical="center" shrinkToFit="1"/>
      <protection hidden="1"/>
    </xf>
    <xf numFmtId="0" fontId="9" fillId="0" borderId="12"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5" borderId="19" xfId="0" applyFont="1" applyFill="1" applyBorder="1" applyAlignment="1" applyProtection="1">
      <alignment vertical="top" wrapText="1" shrinkToFit="1"/>
      <protection hidden="1"/>
    </xf>
    <xf numFmtId="0" fontId="9" fillId="0" borderId="19" xfId="0" applyFont="1" applyBorder="1" applyAlignment="1" applyProtection="1">
      <alignment horizontal="center" vertical="center"/>
      <protection hidden="1"/>
    </xf>
    <xf numFmtId="0" fontId="9" fillId="0" borderId="19" xfId="0" applyFont="1" applyBorder="1" applyAlignment="1" applyProtection="1">
      <alignment horizontal="center" vertical="center" wrapText="1"/>
      <protection hidden="1"/>
    </xf>
    <xf numFmtId="0" fontId="10" fillId="0" borderId="19" xfId="0" applyFont="1" applyBorder="1" applyProtection="1">
      <alignment vertical="center"/>
      <protection hidden="1"/>
    </xf>
    <xf numFmtId="0" fontId="2" fillId="0" borderId="0" xfId="0" applyFont="1" applyAlignment="1" applyProtection="1">
      <alignment horizontal="left" vertical="center" indent="3"/>
      <protection hidden="1"/>
    </xf>
    <xf numFmtId="0" fontId="2" fillId="0" borderId="1" xfId="0" applyFont="1" applyBorder="1" applyAlignment="1" applyProtection="1">
      <alignment horizontal="left" vertical="center"/>
      <protection hidden="1"/>
    </xf>
    <xf numFmtId="49" fontId="9" fillId="0" borderId="19" xfId="0" applyNumberFormat="1" applyFont="1" applyBorder="1" applyAlignment="1" applyProtection="1">
      <alignment horizontal="center" vertical="center"/>
      <protection hidden="1"/>
    </xf>
    <xf numFmtId="0" fontId="9" fillId="0" borderId="19" xfId="0" applyFont="1" applyBorder="1" applyProtection="1">
      <alignment vertical="center"/>
      <protection hidden="1"/>
    </xf>
    <xf numFmtId="0" fontId="10" fillId="0" borderId="12" xfId="0" applyFont="1" applyBorder="1" applyProtection="1">
      <alignment vertical="center"/>
      <protection hidden="1"/>
    </xf>
    <xf numFmtId="0" fontId="10" fillId="0" borderId="10" xfId="0" applyFont="1" applyBorder="1" applyProtection="1">
      <alignment vertical="center"/>
      <protection hidden="1"/>
    </xf>
    <xf numFmtId="0" fontId="10" fillId="0" borderId="11" xfId="0" applyFont="1" applyBorder="1" applyProtection="1">
      <alignment vertical="center"/>
      <protection hidden="1"/>
    </xf>
    <xf numFmtId="0" fontId="10" fillId="4" borderId="28" xfId="0" applyFont="1" applyFill="1" applyBorder="1" applyAlignment="1" applyProtection="1">
      <alignment horizontal="center" vertical="center"/>
      <protection hidden="1"/>
    </xf>
    <xf numFmtId="0" fontId="10" fillId="4" borderId="30" xfId="0" applyFont="1" applyFill="1" applyBorder="1" applyAlignment="1" applyProtection="1">
      <alignment horizontal="center" vertical="center"/>
      <protection hidden="1"/>
    </xf>
    <xf numFmtId="0" fontId="10" fillId="4" borderId="3" xfId="0" applyFont="1" applyFill="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10" fillId="4" borderId="6" xfId="0" applyFont="1" applyFill="1" applyBorder="1" applyAlignment="1" applyProtection="1">
      <alignment horizontal="center" vertical="center"/>
      <protection hidden="1"/>
    </xf>
    <xf numFmtId="0" fontId="10" fillId="4" borderId="9" xfId="0" applyFont="1" applyFill="1" applyBorder="1" applyAlignment="1" applyProtection="1">
      <alignment horizontal="center" vertical="center"/>
      <protection hidden="1"/>
    </xf>
    <xf numFmtId="0" fontId="10" fillId="0" borderId="0" xfId="0" applyFont="1" applyAlignment="1" applyProtection="1">
      <alignment vertical="center" wrapText="1"/>
      <protection hidden="1"/>
    </xf>
    <xf numFmtId="0" fontId="10" fillId="0" borderId="3"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4"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5" xfId="0" applyFont="1" applyBorder="1" applyAlignment="1" applyProtection="1">
      <alignment horizontal="left" vertical="center"/>
      <protection hidden="1"/>
    </xf>
    <xf numFmtId="177" fontId="10" fillId="4" borderId="12" xfId="0" applyNumberFormat="1" applyFont="1" applyFill="1" applyBorder="1" applyAlignment="1" applyProtection="1">
      <alignment horizontal="right" vertical="center"/>
      <protection hidden="1"/>
    </xf>
    <xf numFmtId="177" fontId="10" fillId="4" borderId="10" xfId="0" applyNumberFormat="1" applyFont="1" applyFill="1" applyBorder="1" applyAlignment="1" applyProtection="1">
      <alignment horizontal="right" vertical="center"/>
      <protection hidden="1"/>
    </xf>
    <xf numFmtId="177" fontId="10" fillId="4" borderId="11" xfId="0" applyNumberFormat="1" applyFont="1" applyFill="1" applyBorder="1" applyAlignment="1" applyProtection="1">
      <alignment horizontal="right" vertical="center"/>
      <protection hidden="1"/>
    </xf>
    <xf numFmtId="0" fontId="10" fillId="0" borderId="30" xfId="0" applyFont="1" applyBorder="1" applyAlignment="1" applyProtection="1">
      <alignment horizontal="left" vertical="center"/>
      <protection hidden="1"/>
    </xf>
    <xf numFmtId="49" fontId="10" fillId="0" borderId="28" xfId="0" applyNumberFormat="1" applyFont="1" applyBorder="1" applyAlignment="1" applyProtection="1">
      <alignment horizontal="center" vertical="center"/>
      <protection hidden="1"/>
    </xf>
    <xf numFmtId="49" fontId="10" fillId="0" borderId="29" xfId="0" applyNumberFormat="1" applyFont="1" applyBorder="1" applyAlignment="1" applyProtection="1">
      <alignment horizontal="center" vertical="center"/>
      <protection hidden="1"/>
    </xf>
    <xf numFmtId="49" fontId="10" fillId="0" borderId="30" xfId="0" applyNumberFormat="1" applyFont="1" applyBorder="1" applyAlignment="1" applyProtection="1">
      <alignment horizontal="center" vertical="center"/>
      <protection hidden="1"/>
    </xf>
    <xf numFmtId="0" fontId="10" fillId="0" borderId="6" xfId="0"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10" fillId="0" borderId="28" xfId="0" applyFont="1" applyBorder="1" applyAlignment="1" applyProtection="1">
      <alignment horizontal="left" vertical="center"/>
      <protection hidden="1"/>
    </xf>
    <xf numFmtId="0" fontId="10" fillId="0" borderId="29" xfId="0" applyFont="1" applyBorder="1" applyAlignment="1" applyProtection="1">
      <alignment horizontal="left" vertical="center"/>
      <protection hidden="1"/>
    </xf>
    <xf numFmtId="0" fontId="10" fillId="0" borderId="29" xfId="0" applyFont="1" applyBorder="1" applyAlignment="1" applyProtection="1">
      <alignment horizontal="left" vertical="center" indent="3"/>
      <protection hidden="1"/>
    </xf>
    <xf numFmtId="0" fontId="10" fillId="0" borderId="12" xfId="0" applyFont="1" applyBorder="1" applyAlignment="1" applyProtection="1">
      <alignment horizontal="left" vertical="center"/>
      <protection hidden="1"/>
    </xf>
    <xf numFmtId="0" fontId="10" fillId="0" borderId="10" xfId="0" applyFont="1" applyBorder="1" applyAlignment="1" applyProtection="1">
      <alignment horizontal="left" vertical="center"/>
      <protection hidden="1"/>
    </xf>
    <xf numFmtId="0" fontId="10" fillId="0" borderId="11" xfId="0" applyFont="1" applyBorder="1" applyAlignment="1" applyProtection="1">
      <alignment horizontal="left" vertical="center"/>
      <protection hidden="1"/>
    </xf>
    <xf numFmtId="0" fontId="27" fillId="6" borderId="45" xfId="0" applyFont="1" applyFill="1" applyBorder="1" applyAlignment="1">
      <alignment horizontal="center" vertical="center"/>
    </xf>
    <xf numFmtId="0" fontId="27" fillId="6" borderId="46" xfId="0" applyFont="1" applyFill="1" applyBorder="1" applyAlignment="1">
      <alignment horizontal="center" vertical="center"/>
    </xf>
    <xf numFmtId="0" fontId="0" fillId="0" borderId="19" xfId="0"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6" borderId="41" xfId="0" applyFill="1" applyBorder="1" applyAlignment="1">
      <alignment horizontal="left" vertical="center"/>
    </xf>
    <xf numFmtId="0" fontId="0" fillId="6" borderId="42" xfId="0" applyFill="1" applyBorder="1" applyAlignment="1">
      <alignment horizontal="left" vertical="center"/>
    </xf>
    <xf numFmtId="0" fontId="27" fillId="0" borderId="44" xfId="0" applyFont="1" applyBorder="1" applyAlignment="1">
      <alignment horizontal="center" vertical="center"/>
    </xf>
    <xf numFmtId="0" fontId="27" fillId="0" borderId="8" xfId="0" applyFont="1" applyBorder="1" applyAlignment="1">
      <alignment horizontal="center" vertical="center"/>
    </xf>
    <xf numFmtId="0" fontId="27" fillId="0" borderId="14" xfId="0" applyFont="1" applyBorder="1" applyAlignment="1">
      <alignment horizontal="center" vertical="center"/>
    </xf>
  </cellXfs>
  <cellStyles count="4">
    <cellStyle name="ハイパーリンク 2" xfId="1" xr:uid="{00000000-0005-0000-0000-000000000000}"/>
    <cellStyle name="標準" xfId="0" builtinId="0"/>
    <cellStyle name="標準 2" xfId="2" xr:uid="{00000000-0005-0000-0000-000002000000}"/>
    <cellStyle name="標準 3" xfId="3" xr:uid="{00000000-0005-0000-0000-000003000000}"/>
  </cellStyles>
  <dxfs count="12">
    <dxf>
      <font>
        <color theme="1"/>
      </font>
      <fill>
        <patternFill>
          <bgColor rgb="FFFFFF00"/>
        </patternFill>
      </fill>
    </dxf>
    <dxf>
      <font>
        <b/>
        <i val="0"/>
        <color theme="0"/>
      </font>
      <fill>
        <patternFill>
          <bgColor rgb="FFFF0000"/>
        </patternFill>
      </fill>
    </dxf>
    <dxf>
      <fill>
        <patternFill>
          <bgColor rgb="FF92D050"/>
        </patternFill>
      </fill>
    </dxf>
    <dxf>
      <fill>
        <patternFill>
          <bgColor rgb="FF00B0F0"/>
        </patternFill>
      </fill>
    </dxf>
    <dxf>
      <fill>
        <patternFill>
          <bgColor rgb="FFFFC000"/>
        </patternFill>
      </fill>
    </dxf>
    <dxf>
      <font>
        <color theme="0"/>
      </font>
      <fill>
        <patternFill>
          <bgColor rgb="FFFF0000"/>
        </patternFill>
      </fill>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457201</xdr:colOff>
      <xdr:row>110</xdr:row>
      <xdr:rowOff>27707</xdr:rowOff>
    </xdr:from>
    <xdr:to>
      <xdr:col>6</xdr:col>
      <xdr:colOff>2834695</xdr:colOff>
      <xdr:row>113</xdr:row>
      <xdr:rowOff>761999</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12330546" y="51843707"/>
          <a:ext cx="2377494" cy="1177637"/>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177800</xdr:colOff>
      <xdr:row>4</xdr:row>
      <xdr:rowOff>63500</xdr:rowOff>
    </xdr:from>
    <xdr:ext cx="5724644" cy="112235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703300" y="1689100"/>
          <a:ext cx="5724644" cy="112235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このシートは直接編集できません</a:t>
          </a:r>
          <a:endParaRPr kumimoji="1" lang="en-US" altLang="ja-JP" sz="2400"/>
        </a:p>
        <a:p>
          <a:r>
            <a:rPr kumimoji="1" lang="ja-JP" altLang="en-US" sz="2400"/>
            <a:t>入力フォームに情報を入力してください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389906</xdr:colOff>
      <xdr:row>5</xdr:row>
      <xdr:rowOff>10885</xdr:rowOff>
    </xdr:from>
    <xdr:ext cx="5724644" cy="112235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399324" y="2227612"/>
          <a:ext cx="5724644" cy="112235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このシートは直接編集できません</a:t>
          </a:r>
          <a:endParaRPr kumimoji="1" lang="en-US" altLang="ja-JP" sz="2400"/>
        </a:p>
        <a:p>
          <a:r>
            <a:rPr kumimoji="1" lang="ja-JP" altLang="en-US" sz="2400"/>
            <a:t>入力フォームに情報を入力してください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P117"/>
  <sheetViews>
    <sheetView showGridLines="0" tabSelected="1" zoomScale="89" zoomScaleNormal="89" workbookViewId="0">
      <selection activeCell="F8" sqref="F8"/>
    </sheetView>
  </sheetViews>
  <sheetFormatPr defaultColWidth="8.75" defaultRowHeight="34.9" customHeight="1"/>
  <cols>
    <col min="1" max="1" width="3.25" style="70" customWidth="1"/>
    <col min="2" max="2" width="5.75" style="70" customWidth="1"/>
    <col min="3" max="3" width="3.25" style="70" customWidth="1"/>
    <col min="4" max="4" width="62.25" style="70" customWidth="1"/>
    <col min="5" max="7" width="40.75" style="70" customWidth="1"/>
    <col min="8" max="8" width="32.25" style="70" bestFit="1" customWidth="1"/>
    <col min="9" max="11" width="24.75" style="70" customWidth="1"/>
    <col min="12" max="13" width="5.75" style="70" customWidth="1"/>
    <col min="14" max="14" width="24.75" style="70" hidden="1" customWidth="1"/>
    <col min="15" max="15" width="19.08203125" style="70" hidden="1" customWidth="1"/>
    <col min="16" max="16" width="8.75" style="70"/>
    <col min="17" max="17" width="13" style="70" bestFit="1" customWidth="1"/>
    <col min="18" max="18" width="13.83203125" style="70" bestFit="1" customWidth="1"/>
    <col min="19" max="16384" width="8.75" style="70"/>
  </cols>
  <sheetData>
    <row r="1" spans="2:15" ht="17.5" customHeight="1"/>
    <row r="2" spans="2:15" ht="34.9" customHeight="1">
      <c r="B2" s="71" t="s">
        <v>333</v>
      </c>
      <c r="J2" s="72"/>
      <c r="K2" s="72"/>
    </row>
    <row r="3" spans="2:15" ht="22.15" customHeight="1">
      <c r="B3" s="73"/>
      <c r="C3" s="74" t="s">
        <v>317</v>
      </c>
      <c r="J3" s="75"/>
      <c r="K3" s="75"/>
    </row>
    <row r="4" spans="2:15" ht="22.15" customHeight="1">
      <c r="B4" s="73"/>
      <c r="C4" s="74" t="s">
        <v>318</v>
      </c>
      <c r="J4" s="75"/>
      <c r="K4" s="75"/>
    </row>
    <row r="5" spans="2:15" ht="34.9" customHeight="1" thickBot="1"/>
    <row r="6" spans="2:15" ht="34.9" customHeight="1">
      <c r="B6" s="76" t="s">
        <v>109</v>
      </c>
      <c r="C6" s="77"/>
      <c r="D6" s="77"/>
      <c r="E6" s="77"/>
      <c r="F6" s="77"/>
      <c r="G6" s="77"/>
      <c r="H6" s="77"/>
      <c r="I6" s="77"/>
      <c r="J6" s="77"/>
      <c r="K6" s="77"/>
      <c r="L6" s="78"/>
    </row>
    <row r="7" spans="2:15" ht="34.9" customHeight="1">
      <c r="B7" s="79"/>
      <c r="L7" s="80"/>
    </row>
    <row r="8" spans="2:15" ht="45" customHeight="1">
      <c r="B8" s="81"/>
      <c r="C8" s="82"/>
      <c r="D8" s="83" t="s">
        <v>337</v>
      </c>
      <c r="E8" s="154"/>
      <c r="L8" s="80"/>
    </row>
    <row r="9" spans="2:15" ht="45" customHeight="1">
      <c r="B9" s="81"/>
      <c r="C9" s="82"/>
      <c r="D9" s="84" t="s">
        <v>336</v>
      </c>
      <c r="E9" s="155"/>
      <c r="L9" s="80"/>
      <c r="N9" s="85"/>
    </row>
    <row r="10" spans="2:15" ht="45" customHeight="1">
      <c r="B10" s="81"/>
      <c r="C10" s="82"/>
      <c r="D10" s="84" t="s">
        <v>112</v>
      </c>
      <c r="E10" s="155"/>
      <c r="F10" s="85"/>
      <c r="L10" s="80"/>
    </row>
    <row r="11" spans="2:15" ht="45" customHeight="1">
      <c r="B11" s="81"/>
      <c r="C11" s="82"/>
      <c r="D11" s="84" t="s">
        <v>113</v>
      </c>
      <c r="E11" s="155"/>
      <c r="F11" s="85"/>
      <c r="L11" s="80"/>
    </row>
    <row r="12" spans="2:15" ht="45" customHeight="1">
      <c r="B12" s="81"/>
      <c r="C12" s="82"/>
      <c r="D12" s="84" t="s">
        <v>334</v>
      </c>
      <c r="E12" s="155"/>
      <c r="L12" s="80"/>
    </row>
    <row r="13" spans="2:15" ht="45" customHeight="1">
      <c r="B13" s="81"/>
      <c r="C13" s="82"/>
      <c r="D13" s="84" t="s">
        <v>335</v>
      </c>
      <c r="E13" s="155"/>
      <c r="L13" s="80"/>
      <c r="O13" s="86"/>
    </row>
    <row r="14" spans="2:15" ht="45" customHeight="1">
      <c r="B14" s="81"/>
      <c r="C14" s="82"/>
      <c r="D14" s="84" t="s">
        <v>231</v>
      </c>
      <c r="E14" s="156"/>
      <c r="L14" s="80"/>
      <c r="N14" s="85"/>
    </row>
    <row r="15" spans="2:15" ht="45" customHeight="1">
      <c r="B15" s="81"/>
      <c r="C15" s="82"/>
      <c r="D15" s="87" t="s">
        <v>186</v>
      </c>
      <c r="E15" s="157"/>
      <c r="F15" s="85"/>
      <c r="L15" s="80"/>
    </row>
    <row r="16" spans="2:15" ht="45" customHeight="1">
      <c r="B16" s="81"/>
      <c r="C16" s="82"/>
      <c r="D16" s="88" t="s">
        <v>206</v>
      </c>
      <c r="E16" s="158"/>
      <c r="F16" s="85"/>
      <c r="L16" s="80"/>
    </row>
    <row r="17" spans="2:12" ht="34.9" customHeight="1" thickBot="1">
      <c r="B17" s="81"/>
      <c r="L17" s="80"/>
    </row>
    <row r="18" spans="2:12" ht="34.9" customHeight="1">
      <c r="B18" s="76" t="s">
        <v>110</v>
      </c>
      <c r="C18" s="77"/>
      <c r="D18" s="77"/>
      <c r="E18" s="77"/>
      <c r="F18" s="77"/>
      <c r="G18" s="77"/>
      <c r="H18" s="77"/>
      <c r="I18" s="77"/>
      <c r="J18" s="77"/>
      <c r="K18" s="77"/>
      <c r="L18" s="78"/>
    </row>
    <row r="19" spans="2:12" ht="19.899999999999999" customHeight="1">
      <c r="B19" s="79"/>
      <c r="L19" s="80"/>
    </row>
    <row r="20" spans="2:12" ht="32.5">
      <c r="B20" s="81"/>
      <c r="C20" s="75" t="s">
        <v>127</v>
      </c>
      <c r="D20" s="90"/>
      <c r="L20" s="80"/>
    </row>
    <row r="21" spans="2:12" ht="32.5">
      <c r="B21" s="81"/>
      <c r="C21" s="90"/>
      <c r="D21" s="89" t="s">
        <v>316</v>
      </c>
      <c r="L21" s="80"/>
    </row>
    <row r="22" spans="2:12" ht="29">
      <c r="B22" s="81"/>
      <c r="C22" s="90"/>
      <c r="D22" s="89" t="s">
        <v>123</v>
      </c>
      <c r="L22" s="80"/>
    </row>
    <row r="23" spans="2:12" ht="10.15" customHeight="1">
      <c r="B23" s="81"/>
      <c r="C23" s="90"/>
      <c r="D23" s="90"/>
      <c r="L23" s="80"/>
    </row>
    <row r="24" spans="2:12" ht="32.5">
      <c r="B24" s="81"/>
      <c r="C24" s="75" t="s">
        <v>128</v>
      </c>
      <c r="D24" s="89"/>
      <c r="L24" s="80"/>
    </row>
    <row r="25" spans="2:12" ht="29">
      <c r="B25" s="81"/>
      <c r="C25" s="89"/>
      <c r="D25" s="89" t="s">
        <v>155</v>
      </c>
      <c r="L25" s="80"/>
    </row>
    <row r="26" spans="2:12" ht="29">
      <c r="B26" s="81"/>
      <c r="C26" s="89"/>
      <c r="D26" s="91" t="s">
        <v>129</v>
      </c>
      <c r="L26" s="80"/>
    </row>
    <row r="27" spans="2:12" ht="29">
      <c r="B27" s="81"/>
      <c r="C27" s="89"/>
      <c r="D27" s="89" t="s">
        <v>156</v>
      </c>
      <c r="L27" s="80"/>
    </row>
    <row r="28" spans="2:12" ht="22.5">
      <c r="B28" s="81"/>
      <c r="L28" s="80"/>
    </row>
    <row r="29" spans="2:12" ht="49.9" customHeight="1">
      <c r="B29" s="81"/>
      <c r="D29" s="92" t="s">
        <v>124</v>
      </c>
      <c r="E29" s="178" t="s">
        <v>116</v>
      </c>
      <c r="F29" s="178"/>
      <c r="L29" s="80"/>
    </row>
    <row r="30" spans="2:12" ht="49.9" customHeight="1">
      <c r="B30" s="81"/>
      <c r="C30" s="172"/>
      <c r="D30" s="93" t="s">
        <v>126</v>
      </c>
      <c r="E30" s="177"/>
      <c r="F30" s="177"/>
      <c r="L30" s="80"/>
    </row>
    <row r="31" spans="2:12" ht="49.9" customHeight="1">
      <c r="B31" s="81"/>
      <c r="C31" s="172"/>
      <c r="D31" s="93" t="s">
        <v>99</v>
      </c>
      <c r="E31" s="177"/>
      <c r="F31" s="177"/>
      <c r="L31" s="80"/>
    </row>
    <row r="32" spans="2:12" ht="34.9" customHeight="1">
      <c r="B32" s="81"/>
      <c r="C32" s="82"/>
      <c r="E32" s="94"/>
      <c r="G32" s="85"/>
      <c r="L32" s="80"/>
    </row>
    <row r="33" spans="2:16" ht="22.5">
      <c r="B33" s="81"/>
      <c r="C33" s="70" t="s">
        <v>208</v>
      </c>
      <c r="E33" s="94"/>
      <c r="G33" s="85"/>
      <c r="L33" s="80"/>
    </row>
    <row r="34" spans="2:16" ht="22.5">
      <c r="B34" s="81"/>
      <c r="C34" s="70" t="s">
        <v>207</v>
      </c>
      <c r="E34" s="94"/>
      <c r="G34" s="85"/>
      <c r="L34" s="80"/>
    </row>
    <row r="35" spans="2:16" ht="126.65" customHeight="1">
      <c r="B35" s="81"/>
      <c r="C35" s="82"/>
      <c r="D35" s="95" t="s">
        <v>125</v>
      </c>
      <c r="E35" s="176" t="str">
        <f>IFERROR(VLOOKUP(1,参照用シート!$E$86:$G$89,3,FALSE),"")</f>
        <v>学生情報の入力が完了していません。</v>
      </c>
      <c r="F35" s="176"/>
      <c r="L35" s="80"/>
    </row>
    <row r="36" spans="2:16" ht="31.9" customHeight="1" thickBot="1">
      <c r="B36" s="81"/>
      <c r="L36" s="80"/>
    </row>
    <row r="37" spans="2:16" ht="34.9" customHeight="1">
      <c r="B37" s="96" t="s">
        <v>224</v>
      </c>
      <c r="C37" s="97"/>
      <c r="D37" s="77"/>
      <c r="E37" s="77"/>
      <c r="F37" s="77"/>
      <c r="G37" s="77"/>
      <c r="H37" s="77"/>
      <c r="I37" s="77"/>
      <c r="J37" s="77"/>
      <c r="K37" s="77"/>
      <c r="L37" s="78"/>
    </row>
    <row r="38" spans="2:16" ht="34.9" customHeight="1">
      <c r="B38" s="161"/>
      <c r="C38" s="89" t="s">
        <v>213</v>
      </c>
      <c r="L38" s="80"/>
    </row>
    <row r="39" spans="2:16" ht="299.5" customHeight="1">
      <c r="B39" s="161"/>
      <c r="C39" s="82"/>
      <c r="D39" s="98" t="s">
        <v>97</v>
      </c>
      <c r="E39" s="173"/>
      <c r="F39" s="174"/>
      <c r="G39" s="174"/>
      <c r="H39" s="175"/>
      <c r="I39" s="99"/>
      <c r="L39" s="80"/>
    </row>
    <row r="40" spans="2:16" ht="34.9" customHeight="1">
      <c r="B40" s="161"/>
      <c r="C40" s="82"/>
      <c r="L40" s="80"/>
    </row>
    <row r="41" spans="2:16" ht="34.9" customHeight="1">
      <c r="B41" s="161"/>
      <c r="C41" s="89" t="s">
        <v>107</v>
      </c>
      <c r="L41" s="80"/>
    </row>
    <row r="42" spans="2:16" ht="49.9" customHeight="1">
      <c r="B42" s="161"/>
      <c r="C42" s="82"/>
      <c r="D42" s="95"/>
      <c r="E42" s="100" t="s">
        <v>141</v>
      </c>
      <c r="F42" s="100" t="s">
        <v>135</v>
      </c>
      <c r="G42" s="100" t="s">
        <v>144</v>
      </c>
      <c r="L42" s="80"/>
    </row>
    <row r="43" spans="2:16" ht="49.9" customHeight="1">
      <c r="B43" s="161"/>
      <c r="C43" s="82"/>
      <c r="D43" s="98" t="s">
        <v>133</v>
      </c>
      <c r="E43" s="101"/>
      <c r="F43" s="102"/>
      <c r="G43" s="103"/>
      <c r="L43" s="80"/>
    </row>
    <row r="44" spans="2:16" ht="49.9" customHeight="1">
      <c r="B44" s="161"/>
      <c r="C44" s="82"/>
      <c r="D44" s="98" t="s">
        <v>134</v>
      </c>
      <c r="E44" s="101"/>
      <c r="F44" s="102"/>
      <c r="G44" s="103"/>
      <c r="L44" s="80"/>
    </row>
    <row r="45" spans="2:16" ht="34.9" customHeight="1">
      <c r="B45" s="161"/>
      <c r="C45" s="82"/>
      <c r="L45" s="80"/>
    </row>
    <row r="46" spans="2:16" ht="34.9" customHeight="1">
      <c r="B46" s="161"/>
      <c r="C46" s="89" t="s">
        <v>106</v>
      </c>
      <c r="L46" s="80"/>
      <c r="P46" s="104"/>
    </row>
    <row r="47" spans="2:16" ht="49.9" customHeight="1">
      <c r="B47" s="161"/>
      <c r="C47" s="82"/>
      <c r="D47" s="105" t="s">
        <v>146</v>
      </c>
      <c r="E47" s="105" t="s">
        <v>136</v>
      </c>
      <c r="F47" s="105" t="s">
        <v>137</v>
      </c>
      <c r="G47" s="105" t="s">
        <v>138</v>
      </c>
      <c r="H47" s="105" t="s">
        <v>145</v>
      </c>
      <c r="K47" s="104"/>
      <c r="L47" s="106"/>
      <c r="M47" s="104"/>
    </row>
    <row r="48" spans="2:16" ht="49.9" customHeight="1">
      <c r="B48" s="161"/>
      <c r="C48" s="82"/>
      <c r="D48" s="107">
        <f>$E$13</f>
        <v>0</v>
      </c>
      <c r="E48" s="107" t="s">
        <v>147</v>
      </c>
      <c r="F48" s="108">
        <f>$E$14</f>
        <v>0</v>
      </c>
      <c r="G48" s="107" t="s">
        <v>148</v>
      </c>
      <c r="H48" s="65"/>
      <c r="L48" s="106"/>
    </row>
    <row r="49" spans="2:12" ht="49.9" customHeight="1">
      <c r="B49" s="161"/>
      <c r="C49" s="82"/>
      <c r="D49" s="63"/>
      <c r="E49" s="63"/>
      <c r="F49" s="64"/>
      <c r="G49" s="63"/>
      <c r="H49" s="65"/>
      <c r="L49" s="106"/>
    </row>
    <row r="50" spans="2:12" ht="49.9" customHeight="1">
      <c r="B50" s="161"/>
      <c r="C50" s="82"/>
      <c r="D50" s="63"/>
      <c r="E50" s="63"/>
      <c r="F50" s="64"/>
      <c r="G50" s="63"/>
      <c r="H50" s="65"/>
      <c r="L50" s="106"/>
    </row>
    <row r="51" spans="2:12" ht="49.9" customHeight="1">
      <c r="B51" s="161"/>
      <c r="C51" s="82"/>
      <c r="D51" s="63"/>
      <c r="E51" s="63"/>
      <c r="F51" s="64"/>
      <c r="G51" s="63"/>
      <c r="H51" s="65"/>
      <c r="L51" s="106"/>
    </row>
    <row r="52" spans="2:12" ht="49.9" customHeight="1">
      <c r="B52" s="161"/>
      <c r="C52" s="82"/>
      <c r="D52" s="63"/>
      <c r="E52" s="63"/>
      <c r="F52" s="64"/>
      <c r="G52" s="63"/>
      <c r="H52" s="65"/>
      <c r="L52" s="106"/>
    </row>
    <row r="53" spans="2:12" ht="49.9" customHeight="1">
      <c r="B53" s="161"/>
      <c r="C53" s="82"/>
      <c r="D53" s="63"/>
      <c r="E53" s="63"/>
      <c r="F53" s="64"/>
      <c r="G53" s="63"/>
      <c r="H53" s="65"/>
      <c r="L53" s="106"/>
    </row>
    <row r="54" spans="2:12" ht="49.9" customHeight="1">
      <c r="B54" s="161"/>
      <c r="C54" s="82"/>
      <c r="D54" s="63"/>
      <c r="E54" s="63"/>
      <c r="F54" s="64"/>
      <c r="G54" s="63"/>
      <c r="H54" s="65"/>
      <c r="L54" s="106"/>
    </row>
    <row r="55" spans="2:12" ht="49.9" customHeight="1">
      <c r="B55" s="161"/>
      <c r="C55" s="82"/>
      <c r="D55" s="63"/>
      <c r="E55" s="63"/>
      <c r="F55" s="64"/>
      <c r="G55" s="63"/>
      <c r="H55" s="65"/>
      <c r="L55" s="106"/>
    </row>
    <row r="56" spans="2:12" ht="34.9" customHeight="1">
      <c r="B56" s="161"/>
      <c r="C56" s="82"/>
      <c r="D56" s="85"/>
      <c r="G56" s="109"/>
      <c r="L56" s="106"/>
    </row>
    <row r="57" spans="2:12" ht="27" customHeight="1">
      <c r="B57" s="161"/>
      <c r="C57" s="89" t="s">
        <v>210</v>
      </c>
      <c r="L57" s="106"/>
    </row>
    <row r="58" spans="2:12" ht="27" customHeight="1">
      <c r="B58" s="161"/>
      <c r="C58" s="89" t="s">
        <v>211</v>
      </c>
      <c r="L58" s="106"/>
    </row>
    <row r="59" spans="2:12" ht="49.9" customHeight="1">
      <c r="B59" s="161"/>
      <c r="C59" s="82"/>
      <c r="D59" s="179" t="s">
        <v>157</v>
      </c>
      <c r="E59" s="179"/>
      <c r="F59" s="110" t="s">
        <v>277</v>
      </c>
      <c r="G59" s="111" t="s">
        <v>302</v>
      </c>
      <c r="L59" s="106"/>
    </row>
    <row r="60" spans="2:12" ht="49.9" customHeight="1">
      <c r="B60" s="161"/>
      <c r="C60" s="82"/>
      <c r="D60" s="163" t="s">
        <v>158</v>
      </c>
      <c r="E60" s="163"/>
      <c r="F60" s="112" t="str">
        <f>IF(参照用シート!$G$57&lt;3,"●","")</f>
        <v/>
      </c>
      <c r="G60" s="66"/>
      <c r="L60" s="106"/>
    </row>
    <row r="61" spans="2:12" ht="49.9" customHeight="1">
      <c r="B61" s="161"/>
      <c r="C61" s="82"/>
      <c r="D61" s="163" t="s">
        <v>306</v>
      </c>
      <c r="E61" s="163"/>
      <c r="F61" s="112" t="str">
        <f>IF(OR(参照用シート!$G$57=2,参照用シート!$G$57=3)=TRUE,"●(自動作成)","")</f>
        <v/>
      </c>
      <c r="G61" s="113" t="str">
        <f>IF(F61="●(自動作成)","●(本Excel提出)","")</f>
        <v/>
      </c>
      <c r="L61" s="106"/>
    </row>
    <row r="62" spans="2:12" ht="120" customHeight="1">
      <c r="B62" s="161"/>
      <c r="C62" s="82"/>
      <c r="D62" s="171" t="s">
        <v>305</v>
      </c>
      <c r="E62" s="163"/>
      <c r="F62" s="112" t="str">
        <f>IF(参照用シート!G57=4,"●","")</f>
        <v/>
      </c>
      <c r="G62" s="66"/>
      <c r="L62" s="106"/>
    </row>
    <row r="63" spans="2:12" ht="49.9" customHeight="1">
      <c r="B63" s="161"/>
      <c r="C63" s="82"/>
      <c r="D63" s="180" t="s">
        <v>319</v>
      </c>
      <c r="E63" s="181"/>
      <c r="F63" s="182"/>
      <c r="G63" s="66"/>
      <c r="H63" s="114" t="s">
        <v>180</v>
      </c>
      <c r="I63" s="164"/>
      <c r="J63" s="164"/>
      <c r="K63" s="164"/>
      <c r="L63" s="106"/>
    </row>
    <row r="64" spans="2:12" ht="34.9" customHeight="1" thickBot="1">
      <c r="B64" s="162"/>
      <c r="L64" s="80"/>
    </row>
    <row r="65" spans="2:12" ht="34.9" customHeight="1">
      <c r="B65" s="76" t="s">
        <v>225</v>
      </c>
      <c r="C65" s="77"/>
      <c r="D65" s="77"/>
      <c r="E65" s="77"/>
      <c r="F65" s="77"/>
      <c r="G65" s="77"/>
      <c r="H65" s="77"/>
      <c r="I65" s="77"/>
      <c r="J65" s="77"/>
      <c r="K65" s="77"/>
      <c r="L65" s="78"/>
    </row>
    <row r="66" spans="2:12" ht="34.9" customHeight="1">
      <c r="B66" s="115"/>
      <c r="C66" s="89" t="s">
        <v>214</v>
      </c>
      <c r="E66" s="82"/>
      <c r="F66" s="82"/>
      <c r="G66" s="183" t="s">
        <v>303</v>
      </c>
      <c r="H66" s="183"/>
      <c r="L66" s="106"/>
    </row>
    <row r="67" spans="2:12" ht="49.9" customHeight="1">
      <c r="B67" s="115"/>
      <c r="C67" s="82"/>
      <c r="D67" s="95" t="s">
        <v>142</v>
      </c>
      <c r="E67" s="63"/>
      <c r="F67" s="82"/>
      <c r="G67" s="183"/>
      <c r="H67" s="183"/>
      <c r="L67" s="106"/>
    </row>
    <row r="68" spans="2:12" ht="49.9" customHeight="1">
      <c r="B68" s="115"/>
      <c r="C68" s="82"/>
      <c r="D68" s="95" t="s">
        <v>143</v>
      </c>
      <c r="E68" s="63"/>
      <c r="L68" s="80"/>
    </row>
    <row r="69" spans="2:12" ht="49.9" customHeight="1">
      <c r="B69" s="115"/>
      <c r="C69" s="82"/>
      <c r="D69" s="95" t="s">
        <v>68</v>
      </c>
      <c r="E69" s="63"/>
      <c r="L69" s="80"/>
    </row>
    <row r="70" spans="2:12" ht="49.9" customHeight="1">
      <c r="B70" s="115"/>
      <c r="C70" s="82"/>
      <c r="D70" s="95" t="s">
        <v>69</v>
      </c>
      <c r="E70" s="63"/>
      <c r="L70" s="80"/>
    </row>
    <row r="71" spans="2:12" ht="34.9" customHeight="1">
      <c r="B71" s="115"/>
      <c r="C71" s="82"/>
      <c r="L71" s="80"/>
    </row>
    <row r="72" spans="2:12" ht="34.9" customHeight="1">
      <c r="B72" s="115"/>
      <c r="C72" s="89" t="s">
        <v>310</v>
      </c>
      <c r="L72" s="80"/>
    </row>
    <row r="73" spans="2:12" ht="49.9" customHeight="1">
      <c r="B73" s="115"/>
      <c r="C73" s="82"/>
      <c r="D73" s="95"/>
      <c r="E73" s="100" t="s">
        <v>344</v>
      </c>
      <c r="F73" s="100" t="s">
        <v>345</v>
      </c>
      <c r="G73" s="100" t="s">
        <v>346</v>
      </c>
      <c r="H73" s="113" t="s">
        <v>108</v>
      </c>
      <c r="I73" s="113" t="s">
        <v>98</v>
      </c>
      <c r="L73" s="80"/>
    </row>
    <row r="74" spans="2:12" ht="49.9" customHeight="1">
      <c r="B74" s="115"/>
      <c r="C74" s="82"/>
      <c r="D74" s="116" t="s">
        <v>139</v>
      </c>
      <c r="E74" s="67"/>
      <c r="F74" s="67"/>
      <c r="G74" s="67"/>
      <c r="H74" s="117" t="str">
        <f>IFERROR(ROUNDDOWN(AVERAGE($E$74:$G$74),0),"")</f>
        <v/>
      </c>
      <c r="I74" s="117" t="str">
        <f>IFERROR($H$74*12,"")</f>
        <v/>
      </c>
      <c r="L74" s="80"/>
    </row>
    <row r="75" spans="2:12" ht="49.9" customHeight="1">
      <c r="B75" s="115"/>
      <c r="C75" s="82"/>
      <c r="D75" s="116" t="s">
        <v>140</v>
      </c>
      <c r="E75" s="67"/>
      <c r="F75" s="67"/>
      <c r="G75" s="67"/>
      <c r="H75" s="117" t="str">
        <f>IFERROR(ROUNDDOWN(AVERAGE($E$75:$G$75),0),"")</f>
        <v/>
      </c>
      <c r="I75" s="117" t="str">
        <f>IFERROR($H$75*12,"")</f>
        <v/>
      </c>
      <c r="L75" s="80"/>
    </row>
    <row r="76" spans="2:12" ht="34.9" customHeight="1">
      <c r="B76" s="115"/>
      <c r="C76" s="82"/>
      <c r="L76" s="80"/>
    </row>
    <row r="77" spans="2:12" ht="49.9" customHeight="1">
      <c r="B77" s="115"/>
      <c r="C77" s="89" t="s">
        <v>157</v>
      </c>
      <c r="L77" s="80"/>
    </row>
    <row r="78" spans="2:12" ht="49.9" customHeight="1">
      <c r="B78" s="115"/>
      <c r="D78" s="167" t="s">
        <v>157</v>
      </c>
      <c r="E78" s="167"/>
      <c r="F78" s="167"/>
      <c r="G78" s="113" t="s">
        <v>160</v>
      </c>
      <c r="L78" s="80"/>
    </row>
    <row r="79" spans="2:12" ht="49.9" customHeight="1">
      <c r="B79" s="115"/>
      <c r="D79" s="168" t="s">
        <v>178</v>
      </c>
      <c r="E79" s="163" t="s">
        <v>288</v>
      </c>
      <c r="F79" s="163"/>
      <c r="G79" s="66"/>
      <c r="L79" s="80"/>
    </row>
    <row r="80" spans="2:12" ht="49.9" customHeight="1">
      <c r="B80" s="115"/>
      <c r="D80" s="169"/>
      <c r="E80" s="163" t="s">
        <v>168</v>
      </c>
      <c r="F80" s="163"/>
      <c r="G80" s="66"/>
      <c r="L80" s="80"/>
    </row>
    <row r="81" spans="2:12" ht="49.9" customHeight="1">
      <c r="B81" s="115"/>
      <c r="D81" s="170"/>
      <c r="E81" s="163" t="s">
        <v>161</v>
      </c>
      <c r="F81" s="163"/>
      <c r="G81" s="66"/>
      <c r="H81" s="114" t="s">
        <v>180</v>
      </c>
      <c r="I81" s="165"/>
      <c r="J81" s="166"/>
      <c r="L81" s="80"/>
    </row>
    <row r="82" spans="2:12" ht="49.9" customHeight="1">
      <c r="B82" s="115"/>
      <c r="D82" s="168" t="s">
        <v>179</v>
      </c>
      <c r="E82" s="163" t="s">
        <v>342</v>
      </c>
      <c r="F82" s="163"/>
      <c r="G82" s="66" t="s">
        <v>329</v>
      </c>
      <c r="L82" s="80"/>
    </row>
    <row r="83" spans="2:12" ht="49.9" customHeight="1">
      <c r="B83" s="115"/>
      <c r="D83" s="169"/>
      <c r="E83" s="163" t="s">
        <v>343</v>
      </c>
      <c r="F83" s="163"/>
      <c r="G83" s="66" t="s">
        <v>329</v>
      </c>
      <c r="L83" s="80"/>
    </row>
    <row r="84" spans="2:12" ht="49.9" customHeight="1">
      <c r="B84" s="115"/>
      <c r="D84" s="169"/>
      <c r="E84" s="163" t="s">
        <v>171</v>
      </c>
      <c r="F84" s="163"/>
      <c r="G84" s="66" t="s">
        <v>329</v>
      </c>
      <c r="L84" s="80"/>
    </row>
    <row r="85" spans="2:12" ht="49.9" customHeight="1">
      <c r="B85" s="115"/>
      <c r="D85" s="170"/>
      <c r="E85" s="163" t="s">
        <v>161</v>
      </c>
      <c r="F85" s="163"/>
      <c r="G85" s="66"/>
      <c r="H85" s="114" t="s">
        <v>180</v>
      </c>
      <c r="I85" s="165"/>
      <c r="J85" s="166"/>
      <c r="L85" s="80"/>
    </row>
    <row r="86" spans="2:12" ht="34.15" customHeight="1" thickBot="1">
      <c r="B86" s="118"/>
      <c r="C86" s="119"/>
      <c r="D86" s="119"/>
      <c r="E86" s="119"/>
      <c r="F86" s="119"/>
      <c r="G86" s="119"/>
      <c r="H86" s="119"/>
      <c r="I86" s="119"/>
      <c r="J86" s="119"/>
      <c r="K86" s="119"/>
      <c r="L86" s="120"/>
    </row>
    <row r="87" spans="2:12" ht="34.15" hidden="1" customHeight="1">
      <c r="B87" s="121" t="s">
        <v>226</v>
      </c>
      <c r="L87" s="80"/>
    </row>
    <row r="88" spans="2:12" ht="49.9" hidden="1" customHeight="1">
      <c r="B88" s="115"/>
      <c r="D88" s="98" t="s">
        <v>215</v>
      </c>
      <c r="E88" s="68"/>
      <c r="L88" s="80"/>
    </row>
    <row r="89" spans="2:12" ht="49.9" hidden="1" customHeight="1">
      <c r="B89" s="115"/>
      <c r="D89" s="98" t="s">
        <v>279</v>
      </c>
      <c r="E89" s="69"/>
      <c r="G89" s="183" t="s">
        <v>303</v>
      </c>
      <c r="H89" s="183"/>
      <c r="L89" s="80"/>
    </row>
    <row r="90" spans="2:12" ht="49.9" hidden="1" customHeight="1">
      <c r="B90" s="115"/>
      <c r="D90" s="98" t="s">
        <v>228</v>
      </c>
      <c r="E90" s="68"/>
      <c r="G90" s="183"/>
      <c r="H90" s="183"/>
      <c r="L90" s="80"/>
    </row>
    <row r="91" spans="2:12" ht="49.9" hidden="1" customHeight="1">
      <c r="B91" s="115"/>
      <c r="D91" s="98" t="s">
        <v>278</v>
      </c>
      <c r="E91" s="69"/>
      <c r="L91" s="80"/>
    </row>
    <row r="92" spans="2:12" ht="49.9" hidden="1" customHeight="1">
      <c r="B92" s="115"/>
      <c r="D92" s="98" t="s">
        <v>216</v>
      </c>
      <c r="E92" s="68"/>
      <c r="L92" s="80"/>
    </row>
    <row r="93" spans="2:12" ht="49.9" hidden="1" customHeight="1">
      <c r="B93" s="115"/>
      <c r="D93" s="98" t="s">
        <v>217</v>
      </c>
      <c r="E93" s="68"/>
      <c r="L93" s="80"/>
    </row>
    <row r="94" spans="2:12" ht="34.15" hidden="1" customHeight="1" thickBot="1">
      <c r="B94" s="118"/>
      <c r="C94" s="119"/>
      <c r="D94" s="119"/>
      <c r="E94" s="119"/>
      <c r="F94" s="119"/>
      <c r="G94" s="119"/>
      <c r="H94" s="119"/>
      <c r="I94" s="119"/>
      <c r="J94" s="119"/>
      <c r="K94" s="119"/>
      <c r="L94" s="120"/>
    </row>
    <row r="95" spans="2:12" ht="34.15" hidden="1" customHeight="1">
      <c r="B95" s="121" t="s">
        <v>227</v>
      </c>
      <c r="L95" s="80"/>
    </row>
    <row r="96" spans="2:12" ht="49.9" hidden="1" customHeight="1">
      <c r="B96" s="115"/>
      <c r="D96" s="98" t="s">
        <v>218</v>
      </c>
      <c r="E96" s="68"/>
      <c r="G96" s="183" t="s">
        <v>303</v>
      </c>
      <c r="H96" s="183"/>
      <c r="L96" s="80"/>
    </row>
    <row r="97" spans="2:15" ht="58" hidden="1">
      <c r="B97" s="115"/>
      <c r="C97" s="122"/>
      <c r="D97" s="123" t="s">
        <v>229</v>
      </c>
      <c r="E97" s="68"/>
      <c r="G97" s="183"/>
      <c r="H97" s="183"/>
      <c r="L97" s="80"/>
    </row>
    <row r="98" spans="2:15" ht="58" hidden="1">
      <c r="B98" s="115"/>
      <c r="C98" s="90"/>
      <c r="D98" s="123" t="s">
        <v>230</v>
      </c>
      <c r="E98" s="68"/>
      <c r="L98" s="80"/>
    </row>
    <row r="99" spans="2:15" ht="49.9" hidden="1" customHeight="1">
      <c r="B99" s="115"/>
      <c r="D99" s="98" t="s">
        <v>220</v>
      </c>
      <c r="E99" s="69"/>
      <c r="L99" s="80"/>
    </row>
    <row r="100" spans="2:15" ht="49.9" hidden="1" customHeight="1">
      <c r="B100" s="115"/>
      <c r="D100" s="98" t="s">
        <v>219</v>
      </c>
      <c r="E100" s="68"/>
      <c r="L100" s="80"/>
    </row>
    <row r="101" spans="2:15" ht="49.9" hidden="1" customHeight="1">
      <c r="B101" s="115"/>
      <c r="D101" s="98" t="s">
        <v>221</v>
      </c>
      <c r="E101" s="69"/>
      <c r="L101" s="80"/>
    </row>
    <row r="102" spans="2:15" ht="49.9" hidden="1" customHeight="1">
      <c r="B102" s="115"/>
      <c r="D102" s="98" t="s">
        <v>222</v>
      </c>
      <c r="E102" s="68"/>
      <c r="L102" s="80"/>
    </row>
    <row r="103" spans="2:15" ht="49.9" hidden="1" customHeight="1">
      <c r="B103" s="115"/>
      <c r="D103" s="98" t="s">
        <v>223</v>
      </c>
      <c r="E103" s="69"/>
      <c r="L103" s="80"/>
    </row>
    <row r="104" spans="2:15" ht="34.15" hidden="1" customHeight="1" thickBot="1">
      <c r="B104" s="115"/>
      <c r="L104" s="80"/>
    </row>
    <row r="105" spans="2:15" ht="34.9" customHeight="1">
      <c r="B105" s="76" t="s">
        <v>332</v>
      </c>
      <c r="C105" s="77"/>
      <c r="D105" s="77"/>
      <c r="E105" s="77"/>
      <c r="F105" s="77"/>
      <c r="G105" s="77"/>
      <c r="H105" s="77"/>
      <c r="I105" s="77"/>
      <c r="J105" s="77"/>
      <c r="K105" s="77"/>
      <c r="L105" s="78"/>
    </row>
    <row r="106" spans="2:15" ht="29">
      <c r="B106" s="81"/>
      <c r="D106" s="89" t="s">
        <v>149</v>
      </c>
      <c r="L106" s="80"/>
    </row>
    <row r="107" spans="2:15" ht="29">
      <c r="B107" s="81"/>
      <c r="D107" s="89" t="s">
        <v>150</v>
      </c>
      <c r="L107" s="80"/>
    </row>
    <row r="108" spans="2:15" ht="22.5">
      <c r="B108" s="81"/>
      <c r="L108" s="80"/>
    </row>
    <row r="109" spans="2:15" ht="46.15" customHeight="1">
      <c r="B109" s="81"/>
      <c r="D109" s="124"/>
      <c r="E109" s="194" t="s">
        <v>289</v>
      </c>
      <c r="F109" s="194"/>
      <c r="H109" s="194" t="s">
        <v>276</v>
      </c>
      <c r="I109" s="194"/>
      <c r="L109" s="80"/>
      <c r="O109" s="124" t="s">
        <v>293</v>
      </c>
    </row>
    <row r="110" spans="2:15" ht="34.9" customHeight="1">
      <c r="B110" s="81"/>
      <c r="D110" s="184" t="s">
        <v>290</v>
      </c>
      <c r="E110" s="187" t="str">
        <f>IFERROR(VLOOKUP(参照用シート!G57,参照用シート!$D$59:$E$63,2,FALSE),"")</f>
        <v/>
      </c>
      <c r="F110" s="188"/>
      <c r="H110" s="184" t="str">
        <f>IF(参照用シート!G57&lt;=4,"授業料減免等申請書(赤色)","")</f>
        <v/>
      </c>
      <c r="I110" s="184"/>
      <c r="L110" s="80"/>
      <c r="O110" s="195" t="e">
        <f>IF(AND(参照用シート!G57=4,参照用シート!E90=1)=TRUE,"あり","なし")</f>
        <v>#VALUE!</v>
      </c>
    </row>
    <row r="111" spans="2:15" ht="34.9" customHeight="1">
      <c r="B111" s="81"/>
      <c r="D111" s="185"/>
      <c r="E111" s="189"/>
      <c r="F111" s="190"/>
      <c r="H111" s="200" t="str">
        <f>IF(OR(参照用シート!G57=2,参照用シート!G57=3)=TRUE,"経済状況申告書(オレンジ色)","")</f>
        <v/>
      </c>
      <c r="I111" s="201"/>
      <c r="L111" s="80"/>
      <c r="O111" s="196"/>
    </row>
    <row r="112" spans="2:15" ht="34.9" customHeight="1">
      <c r="B112" s="81"/>
      <c r="D112" s="185"/>
      <c r="E112" s="189"/>
      <c r="F112" s="190"/>
      <c r="H112" s="200" t="str">
        <f>IFERROR(IF(参照用シート!E90=1,"入学金免除申請書(青色)",""),"")</f>
        <v/>
      </c>
      <c r="I112" s="201"/>
      <c r="L112" s="80"/>
      <c r="O112" s="196"/>
    </row>
    <row r="113" spans="2:15" ht="34.9" customHeight="1">
      <c r="B113" s="81"/>
      <c r="D113" s="186"/>
      <c r="E113" s="191"/>
      <c r="F113" s="192"/>
      <c r="H113" s="198" t="str">
        <f>IFERROR(IF(参照用シート!E90=1,"口座振込依頼書(緑色)",""),"")</f>
        <v/>
      </c>
      <c r="I113" s="199"/>
      <c r="L113" s="80"/>
      <c r="O113" s="197"/>
    </row>
    <row r="114" spans="2:15" ht="34.9" customHeight="1">
      <c r="B114" s="81"/>
      <c r="D114" s="125" t="s">
        <v>291</v>
      </c>
      <c r="E114" s="193" t="str">
        <f>IFERROR(VLOOKUP(参照用シート!G66,参照用シート!$D$68:$E$70,2,FALSE),"")</f>
        <v/>
      </c>
      <c r="F114" s="193"/>
      <c r="H114" s="193" t="str">
        <f>IF(参照用シート!G66&lt;3,"授業料減免等申請書(赤色)","")</f>
        <v/>
      </c>
      <c r="I114" s="193"/>
      <c r="L114" s="80"/>
      <c r="O114" s="126"/>
    </row>
    <row r="115" spans="2:15" ht="29">
      <c r="B115" s="81"/>
      <c r="D115" s="89"/>
      <c r="L115" s="80"/>
    </row>
    <row r="116" spans="2:15" ht="29">
      <c r="B116" s="81"/>
      <c r="D116" s="89" t="s">
        <v>151</v>
      </c>
      <c r="L116" s="80"/>
    </row>
    <row r="117" spans="2:15" ht="34.9" customHeight="1" thickBot="1">
      <c r="B117" s="127"/>
      <c r="C117" s="119"/>
      <c r="D117" s="119"/>
      <c r="E117" s="119"/>
      <c r="F117" s="119"/>
      <c r="G117" s="119"/>
      <c r="H117" s="119"/>
      <c r="I117" s="119"/>
      <c r="J117" s="119"/>
      <c r="K117" s="119"/>
      <c r="L117" s="120"/>
    </row>
  </sheetData>
  <sheetProtection algorithmName="SHA-512" hashValue="oTC46PS91yHJ+RAr4tntsxa5d9ZxhDk5XzxMsuAmZXTaavDDM7qywdKNnQ36/Ggp/zBncAbRWrzgmSkRMon4/w==" saltValue="ekeObN3GAhRcTkegPk39YA==" spinCount="100000" sheet="1" objects="1" scenarios="1"/>
  <mergeCells count="39">
    <mergeCell ref="O110:O113"/>
    <mergeCell ref="H113:I113"/>
    <mergeCell ref="H112:I112"/>
    <mergeCell ref="H111:I111"/>
    <mergeCell ref="G89:H90"/>
    <mergeCell ref="G96:H97"/>
    <mergeCell ref="D110:D113"/>
    <mergeCell ref="E110:F113"/>
    <mergeCell ref="E114:F114"/>
    <mergeCell ref="E109:F109"/>
    <mergeCell ref="H114:I114"/>
    <mergeCell ref="H110:I110"/>
    <mergeCell ref="H109:I109"/>
    <mergeCell ref="E29:F29"/>
    <mergeCell ref="D60:E60"/>
    <mergeCell ref="D59:E59"/>
    <mergeCell ref="E85:F85"/>
    <mergeCell ref="I85:J85"/>
    <mergeCell ref="D63:F63"/>
    <mergeCell ref="E82:F82"/>
    <mergeCell ref="D82:D85"/>
    <mergeCell ref="E83:F83"/>
    <mergeCell ref="E84:F84"/>
    <mergeCell ref="G66:H67"/>
    <mergeCell ref="C30:C31"/>
    <mergeCell ref="E39:H39"/>
    <mergeCell ref="E35:F35"/>
    <mergeCell ref="E30:F30"/>
    <mergeCell ref="E31:F31"/>
    <mergeCell ref="B38:B64"/>
    <mergeCell ref="D61:E61"/>
    <mergeCell ref="I63:K63"/>
    <mergeCell ref="I81:J81"/>
    <mergeCell ref="D78:F78"/>
    <mergeCell ref="E79:F79"/>
    <mergeCell ref="E80:F80"/>
    <mergeCell ref="E81:F81"/>
    <mergeCell ref="D79:D81"/>
    <mergeCell ref="D62:E62"/>
  </mergeCells>
  <phoneticPr fontId="1"/>
  <conditionalFormatting sqref="C38:K63 C66:K85 I88:I89 C88:F90 G89:H90 I90:K90 C91:K93 C96:K103 D106:I108 D109:F114 H109:I114 O109:O114 D115:I116">
    <cfRule type="expression" dxfId="10" priority="1" stopIfTrue="1">
      <formula>$E$35&lt;&gt;""</formula>
    </cfRule>
  </conditionalFormatting>
  <conditionalFormatting sqref="E35:F35">
    <cfRule type="expression" dxfId="8" priority="7" stopIfTrue="1">
      <formula>$E$35&lt;&gt;""</formula>
    </cfRule>
  </conditionalFormatting>
  <conditionalFormatting sqref="H110:I110">
    <cfRule type="expression" dxfId="5" priority="11" stopIfTrue="1">
      <formula>$H$110&lt;&gt;""</formula>
    </cfRule>
  </conditionalFormatting>
  <conditionalFormatting sqref="H111:I111">
    <cfRule type="expression" dxfId="4" priority="10" stopIfTrue="1">
      <formula>$H$111&lt;&gt;""</formula>
    </cfRule>
  </conditionalFormatting>
  <conditionalFormatting sqref="H112:I112">
    <cfRule type="expression" dxfId="3" priority="9" stopIfTrue="1">
      <formula>$H$112&lt;&gt;""</formula>
    </cfRule>
  </conditionalFormatting>
  <conditionalFormatting sqref="H113:I113">
    <cfRule type="expression" dxfId="2" priority="8" stopIfTrue="1">
      <formula>$H$113&lt;&gt;""</formula>
    </cfRule>
  </conditionalFormatting>
  <conditionalFormatting sqref="H114:I114">
    <cfRule type="expression" dxfId="1" priority="2">
      <formula>$H$114&lt;&gt;""</formula>
    </cfRule>
  </conditionalFormatting>
  <dataValidations count="8">
    <dataValidation type="date" operator="greaterThan" allowBlank="1" showInputMessage="1" showErrorMessage="1" sqref="E8" xr:uid="{00000000-0002-0000-0000-000000000000}">
      <formula1>44075</formula1>
    </dataValidation>
    <dataValidation type="whole" allowBlank="1" showInputMessage="1" showErrorMessage="1" sqref="E9" xr:uid="{00000000-0002-0000-0000-000001000000}">
      <formula1>20000000</formula1>
      <formula2>29999999</formula2>
    </dataValidation>
    <dataValidation type="date" operator="greaterThan" allowBlank="1" showInputMessage="1" showErrorMessage="1" sqref="E14 F48:F55" xr:uid="{00000000-0002-0000-0000-000002000000}">
      <formula1>1</formula1>
    </dataValidation>
    <dataValidation imeMode="halfKatakana" allowBlank="1" showInputMessage="1" showErrorMessage="1" sqref="E67" xr:uid="{00000000-0002-0000-0000-000003000000}"/>
    <dataValidation type="list" allowBlank="1" showInputMessage="1" showErrorMessage="1" sqref="G60 G79:G85 G63" xr:uid="{00000000-0002-0000-0000-000004000000}">
      <formula1>"●"</formula1>
    </dataValidation>
    <dataValidation type="list" allowBlank="1" showInputMessage="1" showErrorMessage="1" sqref="E102" xr:uid="{00000000-0002-0000-0000-000005000000}">
      <formula1>"普通,当座"</formula1>
    </dataValidation>
    <dataValidation type="list" allowBlank="1" showInputMessage="1" showErrorMessage="1" sqref="G62" xr:uid="{00000000-0002-0000-0000-000006000000}">
      <formula1>"●,過去に減免歴あり"</formula1>
    </dataValidation>
    <dataValidation type="whole" operator="greaterThan" allowBlank="1" showInputMessage="1" showErrorMessage="1" sqref="E74:G75" xr:uid="{00000000-0002-0000-0000-000007000000}">
      <formula1>0</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stopIfTrue="1" id="{941745F7-6EC6-40ED-A703-99E4DBBB7E35}">
            <xm:f>AND(参照用シート!$G$57&lt;&gt;2,参照用シート!$G$57&lt;&gt;3)</xm:f>
            <x14:dxf>
              <font>
                <color theme="0"/>
              </font>
              <fill>
                <patternFill>
                  <bgColor theme="0"/>
                </patternFill>
              </fill>
              <border>
                <left/>
                <right/>
                <top/>
                <bottom/>
                <vertical/>
                <horizontal/>
              </border>
            </x14:dxf>
          </x14:cfRule>
          <xm:sqref>C66:E70 C72:J85</xm:sqref>
        </x14:conditionalFormatting>
        <x14:conditionalFormatting xmlns:xm="http://schemas.microsoft.com/office/excel/2006/main">
          <x14:cfRule type="expression" priority="6" stopIfTrue="1" id="{48A40681-E7A4-417C-96F0-8354B05C1F50}">
            <xm:f>参照用シート!$E$90&lt;&gt;1</xm:f>
            <x14:dxf>
              <font>
                <color theme="0"/>
              </font>
              <fill>
                <patternFill>
                  <bgColor theme="0"/>
                </patternFill>
              </fill>
              <border>
                <left/>
                <right/>
                <top/>
                <bottom/>
                <vertical/>
                <horizontal/>
              </border>
            </x14:dxf>
          </x14:cfRule>
          <xm:sqref>D88:E93 D96:E103</xm:sqref>
        </x14:conditionalFormatting>
        <x14:conditionalFormatting xmlns:xm="http://schemas.microsoft.com/office/excel/2006/main">
          <x14:cfRule type="expression" priority="3" stopIfTrue="1" id="{B2E43F73-62DD-415F-AEDF-49E37E179919}">
            <xm:f>AND(参照用シート!$G$57&lt;&gt;2,参照用シート!$G$57&lt;&gt;3)</xm:f>
            <x14:dxf>
              <font>
                <color auto="1"/>
              </font>
              <fill>
                <patternFill>
                  <bgColor rgb="FFFFFF00"/>
                </patternFill>
              </fill>
              <border>
                <left style="thin">
                  <color auto="1"/>
                </left>
                <right style="thin">
                  <color auto="1"/>
                </right>
                <top style="thin">
                  <color auto="1"/>
                </top>
                <bottom style="thin">
                  <color auto="1"/>
                </bottom>
                <vertical/>
                <horizontal/>
              </border>
            </x14:dxf>
          </x14:cfRule>
          <xm:sqref>G66:H67</xm:sqref>
        </x14:conditionalFormatting>
        <x14:conditionalFormatting xmlns:xm="http://schemas.microsoft.com/office/excel/2006/main">
          <x14:cfRule type="expression" priority="5" stopIfTrue="1" id="{C9EA576F-E903-4A77-BCB3-BE2891C37412}">
            <xm:f>参照用シート!$E$90&lt;&gt;1</xm:f>
            <x14:dxf>
              <font>
                <color auto="1"/>
              </font>
              <fill>
                <patternFill>
                  <bgColor rgb="FFFFFF00"/>
                </patternFill>
              </fill>
              <border>
                <left style="thin">
                  <color auto="1"/>
                </left>
                <right style="thin">
                  <color auto="1"/>
                </right>
                <top style="thin">
                  <color auto="1"/>
                </top>
                <bottom style="thin">
                  <color auto="1"/>
                </bottom>
                <vertical/>
                <horizontal/>
              </border>
            </x14:dxf>
          </x14:cfRule>
          <xm:sqref>G89:H90 G96:H97</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8000000}">
          <x14:formula1>
            <xm:f>参照用シート!$C$93:$C$107</xm:f>
          </x14:formula1>
          <xm:sqref>E69 E49:E55</xm:sqref>
        </x14:dataValidation>
        <x14:dataValidation type="list" allowBlank="1" showInputMessage="1" showErrorMessage="1" xr:uid="{00000000-0002-0000-0000-00000A000000}">
          <x14:formula1>
            <xm:f>参照用シート!$C$33:$C$37</xm:f>
          </x14:formula1>
          <xm:sqref>E11</xm:sqref>
        </x14:dataValidation>
        <x14:dataValidation type="list" allowBlank="1" showInputMessage="1" showErrorMessage="1" xr:uid="{00000000-0002-0000-0000-00000B000000}">
          <x14:formula1>
            <xm:f>参照用シート!$C$43:$C$45</xm:f>
          </x14:formula1>
          <xm:sqref>E15</xm:sqref>
        </x14:dataValidation>
        <x14:dataValidation type="list" allowBlank="1" showInputMessage="1" showErrorMessage="1" xr:uid="{00000000-0002-0000-0000-00000C000000}">
          <x14:formula1>
            <xm:f>参照用シート!$C$58:$C$63</xm:f>
          </x14:formula1>
          <xm:sqref>E30</xm:sqref>
        </x14:dataValidation>
        <x14:dataValidation type="list" allowBlank="1" showInputMessage="1" showErrorMessage="1" xr:uid="{00000000-0002-0000-0000-00000D000000}">
          <x14:formula1>
            <xm:f>参照用シート!$C$67:$C$70</xm:f>
          </x14:formula1>
          <xm:sqref>E31</xm:sqref>
        </x14:dataValidation>
        <x14:dataValidation type="list" allowBlank="1" showInputMessage="1" showErrorMessage="1" xr:uid="{00000000-0002-0000-0000-00000E000000}">
          <x14:formula1>
            <xm:f>参照用シート!$C$111:$C$114</xm:f>
          </x14:formula1>
          <xm:sqref>E70</xm:sqref>
        </x14:dataValidation>
        <x14:dataValidation type="list" operator="greaterThan" allowBlank="1" showInputMessage="1" showErrorMessage="1" xr:uid="{00000000-0002-0000-0000-00000F000000}">
          <x14:formula1>
            <xm:f>参照用シート!$C$48:$C$54</xm:f>
          </x14:formula1>
          <xm:sqref>E16</xm:sqref>
        </x14:dataValidation>
        <x14:dataValidation type="list" allowBlank="1" showInputMessage="1" showErrorMessage="1" xr:uid="{00000000-0002-0000-0000-000010000000}">
          <x14:formula1>
            <xm:f>参照用シート!$C$15:$C$30</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N41"/>
  <sheetViews>
    <sheetView topLeftCell="A7" zoomScale="85" zoomScaleNormal="85" workbookViewId="0">
      <selection activeCell="C14" sqref="C14:I14"/>
    </sheetView>
  </sheetViews>
  <sheetFormatPr defaultColWidth="4.33203125" defaultRowHeight="25.15" customHeight="1"/>
  <cols>
    <col min="1" max="1" width="4.58203125" style="21" customWidth="1"/>
    <col min="2" max="2" width="16.5" style="21" customWidth="1"/>
    <col min="3" max="4" width="19.33203125" style="21" bestFit="1" customWidth="1"/>
    <col min="5" max="5" width="24" style="21" bestFit="1" customWidth="1"/>
    <col min="6" max="9" width="18.75" style="21" customWidth="1"/>
    <col min="10" max="11" width="5.75" style="21" customWidth="1"/>
    <col min="12" max="12" width="7.75" style="21" bestFit="1" customWidth="1"/>
    <col min="13" max="13" width="26.08203125" style="21" bestFit="1" customWidth="1"/>
    <col min="14" max="14" width="8.25" style="21" bestFit="1" customWidth="1"/>
    <col min="15" max="15" width="4.33203125" style="21" bestFit="1" customWidth="1"/>
    <col min="16" max="16384" width="4.33203125" style="21"/>
  </cols>
  <sheetData>
    <row r="1" spans="1:14" ht="44.5" customHeight="1">
      <c r="A1" s="207" t="s">
        <v>26</v>
      </c>
      <c r="B1" s="207"/>
      <c r="C1" s="207"/>
      <c r="D1" s="207"/>
      <c r="E1" s="207"/>
      <c r="F1" s="207"/>
      <c r="G1" s="207"/>
      <c r="H1" s="207"/>
      <c r="I1" s="207"/>
    </row>
    <row r="2" spans="1:14" ht="28.15" customHeight="1"/>
    <row r="3" spans="1:14" ht="28.15" customHeight="1">
      <c r="H3" s="208" t="str">
        <f>IF(入力フォーム!E8="","",入力フォーム!E8)</f>
        <v/>
      </c>
      <c r="I3" s="208"/>
    </row>
    <row r="4" spans="1:14" ht="28.15" customHeight="1"/>
    <row r="5" spans="1:14" ht="44.5" customHeight="1">
      <c r="B5" s="22" t="s">
        <v>27</v>
      </c>
    </row>
    <row r="6" spans="1:14" ht="28.15" customHeight="1">
      <c r="B6" s="23"/>
    </row>
    <row r="7" spans="1:14" ht="44.5" customHeight="1">
      <c r="B7" s="24" t="s">
        <v>28</v>
      </c>
    </row>
    <row r="8" spans="1:14" ht="28.15" customHeight="1"/>
    <row r="9" spans="1:14" ht="28.15" customHeight="1">
      <c r="A9" s="209" t="s">
        <v>29</v>
      </c>
      <c r="B9" s="209"/>
      <c r="C9" s="209"/>
      <c r="D9" s="209"/>
      <c r="E9" s="209"/>
      <c r="F9" s="209"/>
      <c r="G9" s="209"/>
      <c r="H9" s="209"/>
      <c r="I9" s="209"/>
      <c r="L9" s="21" ph="1"/>
      <c r="M9" s="21" ph="1"/>
      <c r="N9" s="21" ph="1"/>
    </row>
    <row r="10" spans="1:14" ht="40.15" customHeight="1">
      <c r="A10" s="216" t="s">
        <v>58</v>
      </c>
      <c r="B10" s="219" t="s">
        <v>1</v>
      </c>
      <c r="C10" s="222" t="s">
        <v>2</v>
      </c>
      <c r="D10" s="223"/>
      <c r="E10" s="231" t="s">
        <v>3</v>
      </c>
      <c r="F10" s="231"/>
      <c r="G10" s="231" t="s" ph="1">
        <v>30</v>
      </c>
      <c r="H10" s="231"/>
      <c r="I10" s="231"/>
    </row>
    <row r="11" spans="1:14" ht="28.15" customHeight="1">
      <c r="A11" s="217"/>
      <c r="B11" s="220"/>
      <c r="C11" s="224" t="str">
        <f>IF(入力フォーム!E35="",入力フォーム!E9,"")</f>
        <v/>
      </c>
      <c r="D11" s="225"/>
      <c r="E11" s="54" t="str">
        <f>IF(入力フォーム!E35="",VLOOKUP(入力フォーム!$E$10,参照用シート!$C$16:$E$30,2,FALSE),"")</f>
        <v/>
      </c>
      <c r="F11" s="25" t="s">
        <v>330</v>
      </c>
      <c r="G11" s="232" t="str">
        <f>IF(入力フォーム!E35="",CONCATENATE("（",入力フォーム!E12,"）"),"")</f>
        <v/>
      </c>
      <c r="H11" s="232"/>
      <c r="I11" s="232"/>
    </row>
    <row r="12" spans="1:14" ht="28.15" customHeight="1">
      <c r="A12" s="218"/>
      <c r="B12" s="221"/>
      <c r="C12" s="226" t="str">
        <f>IF(入力フォーム!E35="",CONCATENATE("（",入力フォーム!$E$11,"）"),"")</f>
        <v/>
      </c>
      <c r="D12" s="227"/>
      <c r="E12" s="56" t="str">
        <f>IF(入力フォーム!E35="",VLOOKUP(入力フォーム!$E$10,参照用シート!$C$16:$E$30,3,FALSE),"")</f>
        <v/>
      </c>
      <c r="F12" s="26" t="s">
        <v>331</v>
      </c>
      <c r="G12" s="233" t="str">
        <f>IF(入力フォーム!E35="",入力フォーム!E13,"")</f>
        <v/>
      </c>
      <c r="H12" s="233"/>
      <c r="I12" s="233"/>
    </row>
    <row r="13" spans="1:14" ht="58.15" customHeight="1">
      <c r="A13" s="34" t="s">
        <v>59</v>
      </c>
      <c r="B13" s="27" t="s">
        <v>41</v>
      </c>
      <c r="C13" s="30" t="s">
        <v>338</v>
      </c>
      <c r="D13" s="31" t="s">
        <v>4</v>
      </c>
      <c r="E13" s="234" t="str">
        <f>IF(入力フォーム!E35="",IFERROR(VLOOKUP(入力フォーム!$E$30,参照用シート!$C$59:$F$62,3,FALSE),""),"")</f>
        <v/>
      </c>
      <c r="F13" s="235"/>
      <c r="G13" s="28" t="s">
        <v>154</v>
      </c>
      <c r="H13" s="235" t="str">
        <f>IF(入力フォーム!E35="",IFERROR(VLOOKUP(入力フォーム!$E$31,参照用シート!$C$68:$F$69,3,FALSE),""),"")</f>
        <v/>
      </c>
      <c r="I13" s="236"/>
    </row>
    <row r="14" spans="1:14" ht="250.15" customHeight="1">
      <c r="A14" s="34" t="s">
        <v>60</v>
      </c>
      <c r="B14" s="27" t="s">
        <v>64</v>
      </c>
      <c r="C14" s="210" t="str">
        <f>IF(入力フォーム!E35="",IF(入力フォーム!$E$39&lt;&gt;"",入力フォーム!$E$39,""),"")</f>
        <v/>
      </c>
      <c r="D14" s="211"/>
      <c r="E14" s="211"/>
      <c r="F14" s="211"/>
      <c r="G14" s="211"/>
      <c r="H14" s="211"/>
      <c r="I14" s="212"/>
    </row>
    <row r="15" spans="1:14" ht="40.15" customHeight="1">
      <c r="A15" s="216" t="s">
        <v>61</v>
      </c>
      <c r="B15" s="213" t="s">
        <v>65</v>
      </c>
      <c r="C15" s="29"/>
      <c r="D15" s="237" t="s">
        <v>5</v>
      </c>
      <c r="E15" s="238"/>
      <c r="F15" s="33" t="s">
        <v>6</v>
      </c>
      <c r="G15" s="237" t="s">
        <v>7</v>
      </c>
      <c r="H15" s="239"/>
      <c r="I15" s="238"/>
    </row>
    <row r="16" spans="1:14" ht="40.15" customHeight="1">
      <c r="A16" s="217"/>
      <c r="B16" s="214"/>
      <c r="C16" s="33" t="s">
        <v>42</v>
      </c>
      <c r="D16" s="228" t="str">
        <f>IF(入力フォーム!E35="",IF(入力フォーム!$E$43&lt;&gt;"",入力フォーム!$E$43,""),"")</f>
        <v/>
      </c>
      <c r="E16" s="230"/>
      <c r="F16" s="139" t="str">
        <f>IF(入力フォーム!E35="",IF(入力フォーム!$F$43&lt;&gt;"",入力フォーム!$F$43,""),"")</f>
        <v/>
      </c>
      <c r="G16" s="228" t="str">
        <f>IF(入力フォーム!E35="",IF(入力フォーム!$G$43&lt;&gt;"",入力フォーム!$G$43,""),"")</f>
        <v/>
      </c>
      <c r="H16" s="229"/>
      <c r="I16" s="230"/>
    </row>
    <row r="17" spans="1:9" ht="40.15" customHeight="1">
      <c r="A17" s="218"/>
      <c r="B17" s="215"/>
      <c r="C17" s="33" t="s">
        <v>8</v>
      </c>
      <c r="D17" s="228" t="str">
        <f>IF(入力フォーム!E35="",IF(入力フォーム!$E$44&lt;&gt;"",入力フォーム!$E$44,""),"")</f>
        <v/>
      </c>
      <c r="E17" s="230"/>
      <c r="F17" s="139" t="str">
        <f>IF(入力フォーム!E35="",IF(入力フォーム!$F$44&lt;&gt;"",入力フォーム!$F$44,""),"")</f>
        <v/>
      </c>
      <c r="G17" s="228" t="str">
        <f>IF(入力フォーム!E35="",IF(入力フォーム!$G$44&lt;&gt;"",入力フォーム!$G$44,""),"")</f>
        <v/>
      </c>
      <c r="H17" s="229"/>
      <c r="I17" s="230"/>
    </row>
    <row r="18" spans="1:9" ht="33">
      <c r="A18" s="216" t="s">
        <v>62</v>
      </c>
      <c r="B18" s="219" t="s">
        <v>9</v>
      </c>
      <c r="C18" s="242" t="s">
        <v>31</v>
      </c>
      <c r="D18" s="242"/>
      <c r="E18" s="32" t="s">
        <v>32</v>
      </c>
      <c r="F18" s="241" t="s">
        <v>10</v>
      </c>
      <c r="G18" s="241"/>
      <c r="H18" s="241" t="s">
        <v>11</v>
      </c>
      <c r="I18" s="241"/>
    </row>
    <row r="19" spans="1:9" ht="25.15" customHeight="1">
      <c r="A19" s="217"/>
      <c r="B19" s="220"/>
      <c r="C19" s="204" t="str">
        <f>$G$12</f>
        <v/>
      </c>
      <c r="D19" s="205"/>
      <c r="E19" s="55" t="str">
        <f>IF(入力フォーム!E35="",入力フォーム!E14,"")</f>
        <v/>
      </c>
      <c r="F19" s="206" t="str">
        <f>IF(入力フォーム!E35="",入力フォーム!$G48,"")</f>
        <v/>
      </c>
      <c r="G19" s="206"/>
      <c r="H19" s="240" t="str">
        <f>IF(入力フォーム!E35="",IF(入力フォーム!$H48&lt;&gt;"",入力フォーム!$H48,""),"")</f>
        <v/>
      </c>
      <c r="I19" s="240"/>
    </row>
    <row r="20" spans="1:9" ht="25.15" customHeight="1">
      <c r="A20" s="217"/>
      <c r="B20" s="220"/>
      <c r="C20" s="202" t="s">
        <v>280</v>
      </c>
      <c r="D20" s="203"/>
      <c r="E20" s="57" t="str">
        <f>IF(入力フォーム!E35="",IF($E19="年 　月 　日","（　　　　　歳）",CONCATENATE("（",DATEDIF($E19,参照用シート!$C$40,"Y"),"歳）")),"")</f>
        <v/>
      </c>
      <c r="F20" s="206"/>
      <c r="G20" s="206"/>
      <c r="H20" s="240"/>
      <c r="I20" s="240"/>
    </row>
    <row r="21" spans="1:9" ht="25.15" customHeight="1">
      <c r="A21" s="217"/>
      <c r="B21" s="220"/>
      <c r="C21" s="204" t="str">
        <f>IF(入力フォーム!E35="",IF(入力フォーム!$D49&lt;&gt;"",入力フォーム!$D$49,""),"")</f>
        <v/>
      </c>
      <c r="D21" s="205"/>
      <c r="E21" s="55" t="str">
        <f>IF(入力フォーム!E35="",IF(入力フォーム!$F49&lt;&gt;"",入力フォーム!$F$49,""),"")</f>
        <v/>
      </c>
      <c r="F21" s="206" t="str">
        <f>IF(入力フォーム!E35="",IF(入力フォーム!$G49&lt;&gt;"",入力フォーム!$G49,""),"")</f>
        <v/>
      </c>
      <c r="G21" s="206"/>
      <c r="H21" s="240" t="str">
        <f>IF(入力フォーム!E35="",IF(入力フォーム!$H49&lt;&gt;"",入力フォーム!$H49,""),"")</f>
        <v/>
      </c>
      <c r="I21" s="240"/>
    </row>
    <row r="22" spans="1:9" ht="25.15" customHeight="1">
      <c r="A22" s="217"/>
      <c r="B22" s="220"/>
      <c r="C22" s="202" t="str">
        <f>IF(入力フォーム!E35="",IF(入力フォーム!$E49&lt;&gt;"-未選択-",CONCATENATE("（続柄：",入力フォーム!$E$49,"）"),""),"")</f>
        <v/>
      </c>
      <c r="D22" s="203"/>
      <c r="E22" s="57" t="str">
        <f>IF(入力フォーム!E35="",IF($E21&lt;&gt;"",CONCATENATE("（",DATEDIF($E21,参照用シート!$C$40,"Y"),"歳）"),""),"")</f>
        <v/>
      </c>
      <c r="F22" s="206"/>
      <c r="G22" s="206"/>
      <c r="H22" s="240"/>
      <c r="I22" s="240"/>
    </row>
    <row r="23" spans="1:9" ht="25.15" customHeight="1">
      <c r="A23" s="217"/>
      <c r="B23" s="220"/>
      <c r="C23" s="204" t="str">
        <f>IF(入力フォーム!E35="",IF(入力フォーム!$D50&lt;&gt;"",入力フォーム!$D$50,""),"")</f>
        <v/>
      </c>
      <c r="D23" s="205"/>
      <c r="E23" s="55" t="str">
        <f>IF(入力フォーム!E35="",IF(入力フォーム!$F50&lt;&gt;"",入力フォーム!$F$50,""),"")</f>
        <v/>
      </c>
      <c r="F23" s="206" t="str">
        <f>IF(入力フォーム!E35="",IF(入力フォーム!$G50&lt;&gt;"",入力フォーム!$G50,""),"")</f>
        <v/>
      </c>
      <c r="G23" s="206"/>
      <c r="H23" s="240" t="str">
        <f>IF(入力フォーム!E35="",IF(入力フォーム!$H50&lt;&gt;"",入力フォーム!$H50,""),"")</f>
        <v/>
      </c>
      <c r="I23" s="240"/>
    </row>
    <row r="24" spans="1:9" ht="25.15" customHeight="1">
      <c r="A24" s="217"/>
      <c r="B24" s="220"/>
      <c r="C24" s="202" t="str">
        <f>IF(入力フォーム!E35="",IF(入力フォーム!$E50&lt;&gt;"-未選択-",CONCATENATE("（続柄：",入力フォーム!$E$50,"）"),""),"")</f>
        <v/>
      </c>
      <c r="D24" s="203"/>
      <c r="E24" s="57" t="str">
        <f>IF(入力フォーム!E35="",IF($E23&lt;&gt;"",CONCATENATE("（",DATEDIF($E23,参照用シート!$C$40,"Y"),"歳）"),""),"")</f>
        <v/>
      </c>
      <c r="F24" s="206"/>
      <c r="G24" s="206"/>
      <c r="H24" s="240"/>
      <c r="I24" s="240"/>
    </row>
    <row r="25" spans="1:9" ht="25.15" customHeight="1">
      <c r="A25" s="217"/>
      <c r="B25" s="220"/>
      <c r="C25" s="204" t="str">
        <f>IF(入力フォーム!E35="",IF(入力フォーム!$D51&lt;&gt;"",入力フォーム!$D$51,""),"")</f>
        <v/>
      </c>
      <c r="D25" s="205"/>
      <c r="E25" s="55" t="str">
        <f>IF(入力フォーム!E35="",IF(入力フォーム!$F51&lt;&gt;"",入力フォーム!$F$51,""),"")</f>
        <v/>
      </c>
      <c r="F25" s="206" t="str">
        <f>IF(入力フォーム!E35="",IF(入力フォーム!$G51&lt;&gt;"",入力フォーム!$G51,""),"")</f>
        <v/>
      </c>
      <c r="G25" s="206"/>
      <c r="H25" s="240" t="str">
        <f>IF(入力フォーム!E35="",IF(入力フォーム!$H51&lt;&gt;"",入力フォーム!$H51,""),"")</f>
        <v/>
      </c>
      <c r="I25" s="240"/>
    </row>
    <row r="26" spans="1:9" ht="25.15" customHeight="1">
      <c r="A26" s="217"/>
      <c r="B26" s="220"/>
      <c r="C26" s="202" t="str">
        <f>IF(入力フォーム!E35="",IF(入力フォーム!$E51&lt;&gt;"-未選択-",CONCATENATE("（続柄：",入力フォーム!$E$51,"）"),""),"")</f>
        <v/>
      </c>
      <c r="D26" s="203"/>
      <c r="E26" s="57" t="str">
        <f>IF(入力フォーム!E35="",IF($E25&lt;&gt;"",CONCATENATE("（",DATEDIF($E25,参照用シート!$C$40,"Y"),"歳）"),""),"")</f>
        <v/>
      </c>
      <c r="F26" s="206"/>
      <c r="G26" s="206"/>
      <c r="H26" s="240"/>
      <c r="I26" s="240"/>
    </row>
    <row r="27" spans="1:9" ht="25.15" customHeight="1">
      <c r="A27" s="217"/>
      <c r="B27" s="220"/>
      <c r="C27" s="204" t="str">
        <f>IF(入力フォーム!E35="",IF(入力フォーム!$D52&lt;&gt;"",入力フォーム!$D$52,""),"")</f>
        <v/>
      </c>
      <c r="D27" s="205"/>
      <c r="E27" s="55" t="str">
        <f>IF(入力フォーム!E35="",IF(入力フォーム!$F52&lt;&gt;"",入力フォーム!$F$52,""),"")</f>
        <v/>
      </c>
      <c r="F27" s="206" t="str">
        <f>IF(入力フォーム!E35="",IF(入力フォーム!$G52&lt;&gt;"",入力フォーム!$G52,""),"")</f>
        <v/>
      </c>
      <c r="G27" s="206"/>
      <c r="H27" s="240" t="str">
        <f>IF(入力フォーム!E35="",IF(入力フォーム!$H52&lt;&gt;"",入力フォーム!$H52,""),"")</f>
        <v/>
      </c>
      <c r="I27" s="240"/>
    </row>
    <row r="28" spans="1:9" ht="25.15" customHeight="1">
      <c r="A28" s="217"/>
      <c r="B28" s="220"/>
      <c r="C28" s="202" t="str">
        <f>IF(入力フォーム!E35="",IF(入力フォーム!$E52&lt;&gt;"-未選択-",CONCATENATE("（続柄：",入力フォーム!$E$52,"）"),""),"")</f>
        <v/>
      </c>
      <c r="D28" s="203"/>
      <c r="E28" s="57" t="str">
        <f>IF(入力フォーム!E35="",IF($E27&lt;&gt;"",CONCATENATE("（",DATEDIF($E27,参照用シート!$C$40,"Y"),"歳）"),""),"")</f>
        <v/>
      </c>
      <c r="F28" s="206"/>
      <c r="G28" s="206"/>
      <c r="H28" s="240"/>
      <c r="I28" s="240"/>
    </row>
    <row r="29" spans="1:9" ht="25.15" customHeight="1">
      <c r="A29" s="217"/>
      <c r="B29" s="220"/>
      <c r="C29" s="204" t="str">
        <f>IF(入力フォーム!E35="",IF(入力フォーム!$D53&lt;&gt;"",入力フォーム!$D$53,""),"")</f>
        <v/>
      </c>
      <c r="D29" s="205"/>
      <c r="E29" s="55" t="str">
        <f>IF(入力フォーム!E35="",IF(入力フォーム!$F53&lt;&gt;"",入力フォーム!$F$53,""),"")</f>
        <v/>
      </c>
      <c r="F29" s="206" t="str">
        <f>IF(入力フォーム!E35="",IF(入力フォーム!$G53&lt;&gt;"",入力フォーム!$G53,""),"")</f>
        <v/>
      </c>
      <c r="G29" s="206"/>
      <c r="H29" s="240" t="str">
        <f>IF(入力フォーム!E35="",IF(入力フォーム!$H53&lt;&gt;"",入力フォーム!$H53,""),"")</f>
        <v/>
      </c>
      <c r="I29" s="240"/>
    </row>
    <row r="30" spans="1:9" ht="25.15" customHeight="1">
      <c r="A30" s="217"/>
      <c r="B30" s="220"/>
      <c r="C30" s="202" t="str">
        <f>IF(入力フォーム!E35="",IF(入力フォーム!$E53&lt;&gt;"-未選択-",CONCATENATE("（続柄：",入力フォーム!$E$53,"）"),""),"")</f>
        <v/>
      </c>
      <c r="D30" s="203"/>
      <c r="E30" s="57" t="str">
        <f>IF(入力フォーム!E35="",IF($E29&lt;&gt;"",CONCATENATE("（",DATEDIF($E29,参照用シート!$C$40,"Y"),"歳）"),""),"")</f>
        <v/>
      </c>
      <c r="F30" s="206"/>
      <c r="G30" s="206"/>
      <c r="H30" s="240"/>
      <c r="I30" s="240"/>
    </row>
    <row r="31" spans="1:9" ht="25.15" customHeight="1">
      <c r="A31" s="217"/>
      <c r="B31" s="220"/>
      <c r="C31" s="204" t="str">
        <f>IF(入力フォーム!E35="",IF(入力フォーム!$D54&lt;&gt;"",入力フォーム!$D$54,""),"")</f>
        <v/>
      </c>
      <c r="D31" s="205"/>
      <c r="E31" s="55" t="str">
        <f>IF(入力フォーム!E35="",IF(入力フォーム!$F54&lt;&gt;"",入力フォーム!$F$54,""),"")</f>
        <v/>
      </c>
      <c r="F31" s="206" t="str">
        <f>IF(入力フォーム!E35="",IF(入力フォーム!$G54&lt;&gt;"",入力フォーム!$G54,""),"")</f>
        <v/>
      </c>
      <c r="G31" s="206"/>
      <c r="H31" s="240" t="str">
        <f>IF(入力フォーム!E35="",IF(入力フォーム!$H54&lt;&gt;"",入力フォーム!$H54,""),"")</f>
        <v/>
      </c>
      <c r="I31" s="240"/>
    </row>
    <row r="32" spans="1:9" ht="25.15" customHeight="1">
      <c r="A32" s="217"/>
      <c r="B32" s="220"/>
      <c r="C32" s="202" t="str">
        <f>IF(入力フォーム!E35="",IF(入力フォーム!$E54&lt;&gt;"-未選択-",CONCATENATE("（続柄：",入力フォーム!$E$54,"）"),""),"")</f>
        <v/>
      </c>
      <c r="D32" s="203"/>
      <c r="E32" s="57" t="str">
        <f>IF(入力フォーム!E35="",IF($E31&lt;&gt;"",CONCATENATE("（",DATEDIF($E31,参照用シート!$C$40,"Y"),"歳）"),""),"")</f>
        <v/>
      </c>
      <c r="F32" s="206"/>
      <c r="G32" s="206"/>
      <c r="H32" s="240"/>
      <c r="I32" s="240"/>
    </row>
    <row r="33" spans="1:9" ht="25.15" customHeight="1">
      <c r="A33" s="217"/>
      <c r="B33" s="220"/>
      <c r="C33" s="204" t="str">
        <f>IF(入力フォーム!E35="",IF(入力フォーム!$D55&lt;&gt;"",入力フォーム!$D$55,""),"")</f>
        <v/>
      </c>
      <c r="D33" s="205"/>
      <c r="E33" s="55" t="str">
        <f>IF(入力フォーム!E35="",IF(入力フォーム!$F55&lt;&gt;"",入力フォーム!$F$55,""),"")</f>
        <v/>
      </c>
      <c r="F33" s="206" t="str">
        <f>IF(入力フォーム!E35="",IF(入力フォーム!$G55&lt;&gt;"",入力フォーム!$G55,""),"")</f>
        <v/>
      </c>
      <c r="G33" s="206"/>
      <c r="H33" s="240" t="str">
        <f>IF(入力フォーム!E35="",IF(入力フォーム!$H55&lt;&gt;"",入力フォーム!$H55,""),"")</f>
        <v/>
      </c>
      <c r="I33" s="240"/>
    </row>
    <row r="34" spans="1:9" ht="25.15" customHeight="1">
      <c r="A34" s="218"/>
      <c r="B34" s="221"/>
      <c r="C34" s="202" t="str">
        <f>IF(入力フォーム!E35="",IF(入力フォーム!$E55&lt;&gt;"-未選択-",CONCATENATE("（続柄：",入力フォーム!$E$55,"）"),""),"")</f>
        <v/>
      </c>
      <c r="D34" s="203"/>
      <c r="E34" s="57" t="str">
        <f>IF(入力フォーム!E35="",IF($E33&lt;&gt;"",CONCATENATE("（",DATEDIF($E33,参照用シート!$C$40,"Y"),"歳）"),""),"")</f>
        <v/>
      </c>
      <c r="F34" s="206"/>
      <c r="G34" s="206"/>
      <c r="H34" s="240"/>
      <c r="I34" s="240"/>
    </row>
    <row r="35" spans="1:9" ht="25.15" customHeight="1">
      <c r="A35" s="246" t="s">
        <v>63</v>
      </c>
      <c r="B35" s="231" t="s">
        <v>12</v>
      </c>
      <c r="C35" s="247" t="s">
        <v>189</v>
      </c>
      <c r="D35" s="247"/>
      <c r="E35" s="247"/>
      <c r="F35" s="247"/>
      <c r="G35" s="247"/>
      <c r="H35" s="247"/>
      <c r="I35" s="247"/>
    </row>
    <row r="36" spans="1:9" ht="25.15" customHeight="1">
      <c r="A36" s="246"/>
      <c r="B36" s="231"/>
      <c r="C36" s="243" t="str">
        <f>IF(入力フォーム!$F$60="●",CONCATENATE(参照用シート!$D$118,参照用シート!$D$121),CONCATENATE(参照用シート!$D$117,参照用シート!$D$121))</f>
        <v>□　家族の所得及び納税に関する市区町村長の証明書（所得証明及び課税証明）</v>
      </c>
      <c r="D36" s="243"/>
      <c r="E36" s="243"/>
      <c r="F36" s="243"/>
      <c r="G36" s="243"/>
      <c r="H36" s="243"/>
      <c r="I36" s="243"/>
    </row>
    <row r="37" spans="1:9" ht="25.15" customHeight="1">
      <c r="A37" s="246"/>
      <c r="B37" s="231"/>
      <c r="C37" s="243" t="str">
        <f>IF(入力フォーム!$F$61="●(自動作成)",CONCATENATE(参照用シート!$D$118,参照用シート!$D$122),CONCATENATE(参照用シート!$D$117,参照用シート!$D$122))</f>
        <v>□　経済状況申告書（家計急変者又は外国人留学生の場合）</v>
      </c>
      <c r="D37" s="243"/>
      <c r="E37" s="243"/>
      <c r="F37" s="243"/>
      <c r="G37" s="243"/>
      <c r="H37" s="243"/>
      <c r="I37" s="243"/>
    </row>
    <row r="38" spans="1:9" ht="25.15" customHeight="1">
      <c r="A38" s="246"/>
      <c r="B38" s="231"/>
      <c r="C38" s="243" t="str">
        <f>IF(入力フォーム!$F$62="●",CONCATENATE(参照用シート!$D$118,参照用シート!$D$123),CONCATENATE(参照用シート!$D$117,参照用シート!$D$123))</f>
        <v>□　罹災証明書（東日本大震災の被災者に対する減免のみ）</v>
      </c>
      <c r="D38" s="243"/>
      <c r="E38" s="243"/>
      <c r="F38" s="243"/>
      <c r="G38" s="243"/>
      <c r="H38" s="243"/>
      <c r="I38" s="243"/>
    </row>
    <row r="39" spans="1:9" ht="25.15" customHeight="1">
      <c r="A39" s="246"/>
      <c r="B39" s="231"/>
      <c r="C39" s="243" t="str">
        <f>IF(入力フォーム!$G$63="●",CONCATENATE(参照用シート!$D$118,参照用シート!$D$124,参照用シート!$E$124),CONCATENATE(参照用シート!$D$117,参照用シート!$D$124,参照用シート!$F$124))</f>
        <v>□　その他書類（書類名：　　　　　　　　　　　　　　　）</v>
      </c>
      <c r="D39" s="243"/>
      <c r="E39" s="243"/>
      <c r="F39" s="243"/>
      <c r="G39" s="243"/>
      <c r="H39" s="243"/>
      <c r="I39" s="243"/>
    </row>
    <row r="40" spans="1:9" ht="25.15" customHeight="1">
      <c r="A40" s="245"/>
      <c r="B40" s="245"/>
      <c r="C40" s="245"/>
      <c r="D40" s="245"/>
      <c r="E40" s="245"/>
      <c r="F40" s="245"/>
      <c r="G40" s="245"/>
      <c r="H40" s="245"/>
      <c r="I40" s="245"/>
    </row>
    <row r="41" spans="1:9" ht="25.15" customHeight="1">
      <c r="A41" s="244"/>
      <c r="B41" s="244"/>
      <c r="C41" s="244"/>
      <c r="D41" s="244"/>
      <c r="E41" s="244"/>
      <c r="F41" s="244"/>
      <c r="G41" s="244"/>
      <c r="H41" s="244"/>
      <c r="I41" s="244"/>
    </row>
  </sheetData>
  <sheetProtection algorithmName="SHA-512" hashValue="XQFimcCGBL2A6QSLnWIrGdbc/WyR5TkNEujBGpzb1KPIxkIk9ZyCnpRd0GeDkpfbUcyMqVUTqe3t4UG1WJATkA==" saltValue="skirZAGM5FFNWL9BFlyFWQ==" spinCount="100000" sheet="1" objects="1" scenarios="1"/>
  <mergeCells count="69">
    <mergeCell ref="C38:I38"/>
    <mergeCell ref="A41:I41"/>
    <mergeCell ref="B18:B34"/>
    <mergeCell ref="A40:I40"/>
    <mergeCell ref="A35:A39"/>
    <mergeCell ref="B35:B39"/>
    <mergeCell ref="C36:I36"/>
    <mergeCell ref="C37:I37"/>
    <mergeCell ref="C39:I39"/>
    <mergeCell ref="C35:I35"/>
    <mergeCell ref="H33:I34"/>
    <mergeCell ref="H31:I32"/>
    <mergeCell ref="F33:G34"/>
    <mergeCell ref="F31:G32"/>
    <mergeCell ref="A18:A34"/>
    <mergeCell ref="H29:I30"/>
    <mergeCell ref="H27:I28"/>
    <mergeCell ref="D16:E16"/>
    <mergeCell ref="D17:E17"/>
    <mergeCell ref="H18:I18"/>
    <mergeCell ref="H19:I20"/>
    <mergeCell ref="F18:G18"/>
    <mergeCell ref="F19:G20"/>
    <mergeCell ref="C18:D18"/>
    <mergeCell ref="H25:I26"/>
    <mergeCell ref="H23:I24"/>
    <mergeCell ref="H21:I22"/>
    <mergeCell ref="G12:I12"/>
    <mergeCell ref="E13:F13"/>
    <mergeCell ref="H13:I13"/>
    <mergeCell ref="D15:E15"/>
    <mergeCell ref="G15:I15"/>
    <mergeCell ref="A1:I1"/>
    <mergeCell ref="H3:I3"/>
    <mergeCell ref="A9:I9"/>
    <mergeCell ref="C14:I14"/>
    <mergeCell ref="B15:B17"/>
    <mergeCell ref="A10:A12"/>
    <mergeCell ref="B10:B12"/>
    <mergeCell ref="C10:D10"/>
    <mergeCell ref="C11:D11"/>
    <mergeCell ref="C12:D12"/>
    <mergeCell ref="A15:A17"/>
    <mergeCell ref="G16:I16"/>
    <mergeCell ref="G17:I17"/>
    <mergeCell ref="E10:F10"/>
    <mergeCell ref="G10:I10"/>
    <mergeCell ref="G11:I11"/>
    <mergeCell ref="F29:G30"/>
    <mergeCell ref="F27:G28"/>
    <mergeCell ref="F25:G26"/>
    <mergeCell ref="F23:G24"/>
    <mergeCell ref="F21:G22"/>
    <mergeCell ref="C34:D34"/>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s>
  <phoneticPr fontId="1"/>
  <printOptions horizontalCentered="1"/>
  <pageMargins left="0.70866141732283472" right="0.70866141732283472" top="0.74803149606299213" bottom="0.74803149606299213" header="0.31496062992125984" footer="0.31496062992125984"/>
  <pageSetup paperSize="9" scale="49" fitToHeight="0" orientation="portrait" r:id="rId1"/>
  <headerFooter>
    <oddHeader>&amp;L&amp;"ＭＳ 明朝,標準"&amp;14様式第１３号（第５条別表３関係）</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2:F37"/>
  <sheetViews>
    <sheetView topLeftCell="A24" zoomScale="70" zoomScaleNormal="70" workbookViewId="0">
      <selection activeCell="B6" sqref="B6:F6"/>
    </sheetView>
  </sheetViews>
  <sheetFormatPr defaultColWidth="8.75" defaultRowHeight="34.9" customHeight="1"/>
  <cols>
    <col min="1" max="1" width="5.75" style="35" customWidth="1"/>
    <col min="2" max="2" width="17.58203125" style="35" customWidth="1"/>
    <col min="3" max="3" width="26.75" style="35" bestFit="1" customWidth="1"/>
    <col min="4" max="6" width="35.75" style="35" customWidth="1"/>
    <col min="7" max="7" width="3.75" style="35" bestFit="1" customWidth="1"/>
    <col min="8" max="8" width="6.25" style="35" bestFit="1" customWidth="1"/>
    <col min="9" max="9" width="3.75" style="35" bestFit="1" customWidth="1"/>
    <col min="10" max="16384" width="8.75" style="35"/>
  </cols>
  <sheetData>
    <row r="2" spans="1:6" ht="34.9" customHeight="1">
      <c r="A2" s="207" t="s">
        <v>212</v>
      </c>
      <c r="B2" s="207"/>
      <c r="C2" s="207"/>
      <c r="D2" s="207"/>
      <c r="E2" s="207"/>
      <c r="F2" s="207"/>
    </row>
    <row r="3" spans="1:6" ht="34.9" customHeight="1">
      <c r="F3" s="53" t="str">
        <f>IF(OR(参照用シート!$G$57=2,参照用シート!$G$57=3)=TRUE,入力フォーム!E8,"")</f>
        <v/>
      </c>
    </row>
    <row r="4" spans="1:6" ht="34.9" customHeight="1">
      <c r="B4" s="35" t="s">
        <v>66</v>
      </c>
    </row>
    <row r="6" spans="1:6" ht="49.9" customHeight="1">
      <c r="B6" s="257" t="s">
        <v>93</v>
      </c>
      <c r="C6" s="257"/>
      <c r="D6" s="257"/>
      <c r="E6" s="257"/>
      <c r="F6" s="257"/>
    </row>
    <row r="7" spans="1:6" ht="34.9" customHeight="1">
      <c r="A7" s="209" t="s">
        <v>67</v>
      </c>
      <c r="B7" s="209"/>
      <c r="C7" s="209"/>
      <c r="D7" s="209"/>
      <c r="E7" s="209"/>
      <c r="F7" s="209"/>
    </row>
    <row r="8" spans="1:6" ht="45" customHeight="1">
      <c r="A8" s="268" t="s">
        <v>80</v>
      </c>
      <c r="B8" s="219" t="s">
        <v>1</v>
      </c>
      <c r="C8" s="36" t="s">
        <v>2</v>
      </c>
      <c r="D8" s="222" t="s">
        <v>3</v>
      </c>
      <c r="E8" s="223"/>
      <c r="F8" s="36" t="s" ph="1">
        <v>30</v>
      </c>
    </row>
    <row r="9" spans="1:6" ht="45" customHeight="1">
      <c r="A9" s="269"/>
      <c r="B9" s="220"/>
      <c r="C9" s="45" t="str">
        <f>IF(OR(参照用シート!$G$57=2,参照用シート!$G$57=3)=TRUE,入力フォーム!E9,"")</f>
        <v/>
      </c>
      <c r="D9" s="46" t="str">
        <f>IF(OR(参照用シート!$G$57=2,参照用シート!$G$57=3)=TRUE,VLOOKUP(入力フォーム!$E$10,参照用シート!$C$16:$E$30,2,FALSE),"")</f>
        <v/>
      </c>
      <c r="E9" s="37" t="s">
        <v>330</v>
      </c>
      <c r="F9" s="49" t="str">
        <f>IF(OR(参照用シート!$G$57=2,参照用シート!$G$57=3)=TRUE,CONCATENATE("（",入力フォーム!E12,"）"),"")</f>
        <v/>
      </c>
    </row>
    <row r="10" spans="1:6" ht="45" customHeight="1">
      <c r="A10" s="270"/>
      <c r="B10" s="221"/>
      <c r="C10" s="47" t="str">
        <f>IF(OR(参照用シート!$G$57=2,参照用シート!$G$57=3)=TRUE,CONCATENATE("（",入力フォーム!$E$11,"）"),"")</f>
        <v/>
      </c>
      <c r="D10" s="48" t="str">
        <f>IF(OR(参照用シート!$G$57=2,参照用シート!$G$57=3)=TRUE,VLOOKUP(入力フォーム!$E$10,参照用シート!$C$16:$E$30,3,FALSE),"")</f>
        <v/>
      </c>
      <c r="E10" s="38" t="s">
        <v>331</v>
      </c>
      <c r="F10" s="50" t="str">
        <f>IF(OR(参照用シート!$G$57=2,参照用シート!$G$57=3)=TRUE,入力フォーム!E13,"")</f>
        <v/>
      </c>
    </row>
    <row r="11" spans="1:6" ht="45" customHeight="1">
      <c r="A11" s="268" t="s">
        <v>81</v>
      </c>
      <c r="B11" s="213" t="s">
        <v>185</v>
      </c>
      <c r="C11" s="36" t="s" ph="1">
        <v>30</v>
      </c>
      <c r="D11" s="36" t="s">
        <v>68</v>
      </c>
      <c r="E11" s="222" t="s">
        <v>69</v>
      </c>
      <c r="F11" s="223"/>
    </row>
    <row r="12" spans="1:6" ht="40.15" customHeight="1">
      <c r="A12" s="269"/>
      <c r="B12" s="214"/>
      <c r="C12" s="51" t="str">
        <f>IF(AND(OR(参照用シート!$G$57=2,参照用シート!$G$57=3)=TRUE,入力フォーム!$E$67&lt;&gt;"")=TRUE,入力フォーム!$E$67,"")</f>
        <v/>
      </c>
      <c r="D12" s="251" t="str">
        <f>IF(AND(OR(参照用シート!$G$57=2,参照用シート!$G$57=3)=TRUE,OR(入力フォーム!$E$69="-未選択-",入力フォーム!$E$69="")&lt;&gt;TRUE)=TRUE,入力フォーム!$E$69,"")</f>
        <v/>
      </c>
      <c r="E12" s="253" t="str">
        <f>IF(AND(OR(参照用シート!$G$57=2,参照用シート!$G$57=3)=TRUE,OR(入力フォーム!$E$70="-未選択-",入力フォーム!$E$70="")&lt;&gt;TRUE)=TRUE,入力フォーム!$E$70,"")</f>
        <v/>
      </c>
      <c r="F12" s="254"/>
    </row>
    <row r="13" spans="1:6" ht="40.15" customHeight="1">
      <c r="A13" s="270"/>
      <c r="B13" s="215"/>
      <c r="C13" s="138" t="str">
        <f>IF(AND(OR(参照用シート!$G$57=2,参照用シート!$G$57=3)=TRUE,入力フォーム!$E$68&lt;&gt;"")=TRUE,入力フォーム!$E$68,"")</f>
        <v/>
      </c>
      <c r="D13" s="252"/>
      <c r="E13" s="255"/>
      <c r="F13" s="256"/>
    </row>
    <row r="14" spans="1:6" ht="45" customHeight="1">
      <c r="A14" s="268" t="s">
        <v>82</v>
      </c>
      <c r="B14" s="213" t="s">
        <v>84</v>
      </c>
      <c r="C14" s="248" t="s">
        <v>78</v>
      </c>
      <c r="D14" s="249"/>
      <c r="E14" s="249"/>
      <c r="F14" s="250"/>
    </row>
    <row r="15" spans="1:6" ht="45" customHeight="1">
      <c r="A15" s="269"/>
      <c r="B15" s="214"/>
      <c r="C15" s="39" t="s">
        <v>70</v>
      </c>
      <c r="D15" s="52" t="str">
        <f>IF(OR(参照用シート!$G$57=2,参照用シート!$G$57=3)=TRUE,入力フォーム!$E$74,"")</f>
        <v/>
      </c>
      <c r="E15" s="52" t="str">
        <f>IF(OR(参照用シート!$G$57=2,参照用シート!$G$57=3)=TRUE,入力フォーム!$F$74,"")</f>
        <v/>
      </c>
      <c r="F15" s="52" t="str">
        <f>IF(OR(参照用シート!$G$57=2,参照用シート!$G$57=3)=TRUE,入力フォーム!$G$74,"")</f>
        <v/>
      </c>
    </row>
    <row r="16" spans="1:6" ht="45" customHeight="1">
      <c r="A16" s="269"/>
      <c r="B16" s="214"/>
      <c r="C16" s="40" t="s">
        <v>71</v>
      </c>
      <c r="D16" s="264" t="str">
        <f>IF(OR(参照用シート!$G$57=2,参照用シート!$G$57=3)=TRUE,入力フォーム!$H$74,"")</f>
        <v/>
      </c>
      <c r="E16" s="265"/>
      <c r="F16" s="266"/>
    </row>
    <row r="17" spans="1:6" ht="45" customHeight="1">
      <c r="A17" s="269"/>
      <c r="B17" s="214"/>
      <c r="C17" s="40" t="s">
        <v>72</v>
      </c>
      <c r="D17" s="264" t="str">
        <f>IF(OR(参照用シート!$G$57=2,参照用シート!$G$57=3)=TRUE,入力フォーム!$I$74,"")</f>
        <v/>
      </c>
      <c r="E17" s="265"/>
      <c r="F17" s="266"/>
    </row>
    <row r="18" spans="1:6" ht="45" customHeight="1">
      <c r="A18" s="269"/>
      <c r="B18" s="214"/>
      <c r="C18" s="248" t="s">
        <v>79</v>
      </c>
      <c r="D18" s="249"/>
      <c r="E18" s="249"/>
      <c r="F18" s="250"/>
    </row>
    <row r="19" spans="1:6" ht="45" customHeight="1">
      <c r="A19" s="269"/>
      <c r="B19" s="214"/>
      <c r="C19" s="39" t="s">
        <v>73</v>
      </c>
      <c r="D19" s="52" t="str">
        <f>IF(OR(参照用シート!$G$57=2,参照用シート!$G$57=3)=TRUE,入力フォーム!$E$75,"")</f>
        <v/>
      </c>
      <c r="E19" s="52" t="str">
        <f>IF(OR(参照用シート!$G$57=2,参照用シート!$G$57=3)=TRUE,入力フォーム!$F$75,"")</f>
        <v/>
      </c>
      <c r="F19" s="52" t="str">
        <f>IF(OR(参照用シート!$G$57=2,参照用シート!$G$57=3)=TRUE,入力フォーム!$G$75,"")</f>
        <v/>
      </c>
    </row>
    <row r="20" spans="1:6" ht="45" customHeight="1">
      <c r="A20" s="269"/>
      <c r="B20" s="214"/>
      <c r="C20" s="40" t="s">
        <v>71</v>
      </c>
      <c r="D20" s="264" t="str">
        <f>IF(OR(参照用シート!$G$57=2,参照用シート!$G$57=3)=TRUE,入力フォーム!$H$75,"")</f>
        <v/>
      </c>
      <c r="E20" s="265"/>
      <c r="F20" s="266"/>
    </row>
    <row r="21" spans="1:6" ht="45" customHeight="1">
      <c r="A21" s="270"/>
      <c r="B21" s="215"/>
      <c r="C21" s="40" t="s">
        <v>72</v>
      </c>
      <c r="D21" s="264" t="str">
        <f>IF(OR(参照用シート!$G$57=2,参照用シート!$G$57=3)=TRUE,入力フォーム!$I$75,"")</f>
        <v/>
      </c>
      <c r="E21" s="265"/>
      <c r="F21" s="266"/>
    </row>
    <row r="22" spans="1:6" ht="25.15" customHeight="1">
      <c r="A22" s="268" t="s">
        <v>83</v>
      </c>
      <c r="B22" s="219" t="s">
        <v>12</v>
      </c>
      <c r="C22" s="277" t="s">
        <v>13</v>
      </c>
      <c r="D22" s="278"/>
      <c r="E22" s="278"/>
      <c r="F22" s="279"/>
    </row>
    <row r="23" spans="1:6" ht="25.15" customHeight="1">
      <c r="A23" s="269"/>
      <c r="B23" s="220"/>
      <c r="C23" s="274" t="s">
        <v>74</v>
      </c>
      <c r="D23" s="274"/>
      <c r="E23" s="274"/>
      <c r="F23" s="274"/>
    </row>
    <row r="24" spans="1:6" ht="25.15" customHeight="1">
      <c r="A24" s="269"/>
      <c r="B24" s="220"/>
      <c r="C24" s="275" t="str">
        <f>IF(AND(入力フォーム!$G$79="●",OR(参照用シート!$G$57=2,参照用シート!$G$57=3))=TRUE,CONCATENATE(参照用シート!$D$118,参照用シート!$E$126),CONCATENATE(参照用シート!$D$117,参照用シート!$E$126))</f>
        <v>□　家計急変の事由を証明する書類（下記事由から該当するものを添付）</v>
      </c>
      <c r="D24" s="275"/>
      <c r="E24" s="275"/>
      <c r="F24" s="275"/>
    </row>
    <row r="25" spans="1:6" ht="25.15" customHeight="1">
      <c r="A25" s="269"/>
      <c r="B25" s="220"/>
      <c r="C25" s="275" t="s">
        <v>75</v>
      </c>
      <c r="D25" s="275"/>
      <c r="E25" s="275"/>
      <c r="F25" s="275"/>
    </row>
    <row r="26" spans="1:6" ht="25.15" customHeight="1">
      <c r="A26" s="269"/>
      <c r="B26" s="220"/>
      <c r="C26" s="276" t="s">
        <v>91</v>
      </c>
      <c r="D26" s="276"/>
      <c r="E26" s="276"/>
      <c r="F26" s="276"/>
    </row>
    <row r="27" spans="1:6" ht="25.15" customHeight="1">
      <c r="A27" s="269"/>
      <c r="B27" s="220"/>
      <c r="C27" s="275" t="s">
        <v>76</v>
      </c>
      <c r="D27" s="275"/>
      <c r="E27" s="275"/>
      <c r="F27" s="275"/>
    </row>
    <row r="28" spans="1:6" ht="25.15" customHeight="1">
      <c r="A28" s="269"/>
      <c r="B28" s="220"/>
      <c r="C28" s="276" t="s">
        <v>85</v>
      </c>
      <c r="D28" s="276"/>
      <c r="E28" s="276"/>
      <c r="F28" s="276"/>
    </row>
    <row r="29" spans="1:6" ht="25.15" customHeight="1">
      <c r="A29" s="269"/>
      <c r="B29" s="220"/>
      <c r="C29" s="275" t="s">
        <v>92</v>
      </c>
      <c r="D29" s="275"/>
      <c r="E29" s="275"/>
      <c r="F29" s="275"/>
    </row>
    <row r="30" spans="1:6" ht="25.15" customHeight="1">
      <c r="A30" s="269"/>
      <c r="B30" s="220"/>
      <c r="C30" s="276" t="s">
        <v>86</v>
      </c>
      <c r="D30" s="276"/>
      <c r="E30" s="276"/>
      <c r="F30" s="276"/>
    </row>
    <row r="31" spans="1:6" ht="25.15" customHeight="1">
      <c r="A31" s="269"/>
      <c r="B31" s="220"/>
      <c r="C31" s="275" t="str">
        <f>IF(AND(入力フォーム!$G$80="●",OR(参照用シート!$G$57=2,参照用シート!$G$57=3))=TRUE,CONCATENATE(参照用シート!$D$118,参照用シート!$E$127),CONCATENATE(参照用シート!$D$117,参照用シート!$E$127))</f>
        <v>□　該当者の家計急変事由発生後の給与明細写し（直近３ヶ月の収入がわかるもの）</v>
      </c>
      <c r="D31" s="275"/>
      <c r="E31" s="275"/>
      <c r="F31" s="275"/>
    </row>
    <row r="32" spans="1:6" ht="25.15" customHeight="1">
      <c r="A32" s="269"/>
      <c r="B32" s="220"/>
      <c r="C32" s="267" t="str">
        <f>IF(AND(入力フォーム!$G$81="●",OR(参照用シート!$G$57=2,参照用シート!$G$57=3))=TRUE,CONCATENATE(参照用シート!$D$118,参照用シート!$E$128,参照用シート!$F$128),CONCATENATE(参照用シート!$D$117,参照用シート!$E$128,参照用シート!$F$124))</f>
        <v>□　その他書類（　　　　　　　　　　　　　　　）</v>
      </c>
      <c r="D32" s="267"/>
      <c r="E32" s="267"/>
      <c r="F32" s="267"/>
    </row>
    <row r="33" spans="1:6" ht="25.15" customHeight="1">
      <c r="A33" s="269"/>
      <c r="B33" s="220"/>
      <c r="C33" s="258" t="s">
        <v>77</v>
      </c>
      <c r="D33" s="259"/>
      <c r="E33" s="259"/>
      <c r="F33" s="260"/>
    </row>
    <row r="34" spans="1:6" ht="25.15" customHeight="1">
      <c r="A34" s="269"/>
      <c r="B34" s="220"/>
      <c r="C34" s="261" t="str">
        <f>IF(AND(入力フォーム!$G$82="●",OR(参照用シート!$G$57=2,参照用シート!$G$57=3))=TRUE,CONCATENATE(参照用シート!$D$118,参照用シート!$E$129),CONCATENATE(参照用シート!$D$117,参照用シート!$E$129))</f>
        <v>□　預金口座通帳等の写し（直近３ヶ月のもの）</v>
      </c>
      <c r="D34" s="262"/>
      <c r="E34" s="262"/>
      <c r="F34" s="263"/>
    </row>
    <row r="35" spans="1:6" ht="25.15" customHeight="1">
      <c r="A35" s="269"/>
      <c r="B35" s="220"/>
      <c r="C35" s="261" t="str">
        <f>IF(AND(入力フォーム!$G$83="●",OR(参照用シート!$G$57=2,参照用シート!$G$57=3))=TRUE,CONCATENATE(参照用シート!$D$118,参照用シート!$E$130),CONCATENATE(参照用シート!$D$117,参照用シート!$E$130))</f>
        <v>□　給与明細写し（直近３ヶ月の収入がわかるもの）</v>
      </c>
      <c r="D35" s="262"/>
      <c r="E35" s="262"/>
      <c r="F35" s="263"/>
    </row>
    <row r="36" spans="1:6" ht="25.15" customHeight="1">
      <c r="A36" s="269"/>
      <c r="B36" s="220"/>
      <c r="C36" s="261" t="str">
        <f>IF(AND(入力フォーム!$G$84="●",OR(参照用シート!$G$57=2,参照用シート!$G$57=3))=TRUE,CONCATENATE(参照用シート!$D$118,参照用シート!$E$131),CONCATENATE(参照用シート!$D$117,参照用シート!$E$131))</f>
        <v>□　在留カード又は特別永住者証明書の写し</v>
      </c>
      <c r="D36" s="262"/>
      <c r="E36" s="262"/>
      <c r="F36" s="263"/>
    </row>
    <row r="37" spans="1:6" ht="25.15" customHeight="1">
      <c r="A37" s="270"/>
      <c r="B37" s="221"/>
      <c r="C37" s="271" t="str">
        <f>IF(AND(入力フォーム!$G$85="●",OR(参照用シート!$G$57=2,参照用シート!$G$57=3))=TRUE,CONCATENATE(参照用シート!$D$118,参照用シート!$E$132,参照用シート!$F$132),CONCATENATE(参照用シート!$D$117,参照用シート!$E$132,参照用シート!F124))</f>
        <v>□　その他書類（　　　　　　　　　　　　　　　）</v>
      </c>
      <c r="D37" s="272"/>
      <c r="E37" s="272"/>
      <c r="F37" s="273"/>
    </row>
  </sheetData>
  <sheetProtection algorithmName="SHA-512" hashValue="/auIOErXF1Pst1HkJ8V4JrRkR2fVm4FuCJroisF83jvNabwiVeG/Q6w05juPuAyXpyzuLZPVmd9BFQVODYDezw==" saltValue="KJ22e1TIW+FEtuJOjJBvfg==" spinCount="100000" sheet="1" objects="1" scenarios="1"/>
  <mergeCells count="37">
    <mergeCell ref="C35:F35"/>
    <mergeCell ref="C36:F36"/>
    <mergeCell ref="C37:F37"/>
    <mergeCell ref="C18:F18"/>
    <mergeCell ref="C23:F23"/>
    <mergeCell ref="C24:F24"/>
    <mergeCell ref="C25:F25"/>
    <mergeCell ref="C26:F26"/>
    <mergeCell ref="C27:F27"/>
    <mergeCell ref="C28:F28"/>
    <mergeCell ref="D20:F20"/>
    <mergeCell ref="D21:F21"/>
    <mergeCell ref="C22:F22"/>
    <mergeCell ref="C29:F29"/>
    <mergeCell ref="C30:F30"/>
    <mergeCell ref="C31:F31"/>
    <mergeCell ref="A2:F2"/>
    <mergeCell ref="A7:F7"/>
    <mergeCell ref="B6:F6"/>
    <mergeCell ref="C33:F33"/>
    <mergeCell ref="C34:F34"/>
    <mergeCell ref="B14:B21"/>
    <mergeCell ref="B11:B13"/>
    <mergeCell ref="D16:F16"/>
    <mergeCell ref="D17:F17"/>
    <mergeCell ref="C32:F32"/>
    <mergeCell ref="A22:A37"/>
    <mergeCell ref="B22:B37"/>
    <mergeCell ref="A14:A21"/>
    <mergeCell ref="A11:A13"/>
    <mergeCell ref="A8:A10"/>
    <mergeCell ref="B8:B10"/>
    <mergeCell ref="C14:F14"/>
    <mergeCell ref="D12:D13"/>
    <mergeCell ref="E11:F11"/>
    <mergeCell ref="E12:F13"/>
    <mergeCell ref="D8:E8"/>
  </mergeCells>
  <phoneticPr fontId="1"/>
  <printOptions horizontalCentered="1"/>
  <pageMargins left="0.70866141732283472" right="0.70866141732283472" top="0.74803149606299213" bottom="0.74803149606299213" header="0.31496062992125984" footer="0.31496062992125984"/>
  <pageSetup paperSize="9" scale="48" fitToHeight="0" orientation="portrait" r:id="rId1"/>
  <headerFooter>
    <oddHeader>&amp;L&amp;"ＭＳ 明朝,標準"様式第１７号（第５条別表３関係）</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G139"/>
  <sheetViews>
    <sheetView topLeftCell="A137" zoomScale="80" zoomScaleNormal="80" workbookViewId="0">
      <selection activeCell="F62" sqref="F62"/>
    </sheetView>
  </sheetViews>
  <sheetFormatPr defaultRowHeight="25.15" customHeight="1"/>
  <cols>
    <col min="1" max="2" width="3.25" customWidth="1"/>
    <col min="3" max="3" width="61.25" bestFit="1" customWidth="1"/>
    <col min="4" max="4" width="50.75" customWidth="1"/>
    <col min="5" max="5" width="75.75" bestFit="1" customWidth="1"/>
    <col min="6" max="6" width="32" bestFit="1" customWidth="1"/>
    <col min="7" max="7" width="37.5" bestFit="1" customWidth="1"/>
    <col min="8" max="8" width="11.08203125" bestFit="1" customWidth="1"/>
  </cols>
  <sheetData>
    <row r="2" spans="2:5" ht="25.15" customHeight="1">
      <c r="B2" t="s">
        <v>17</v>
      </c>
    </row>
    <row r="3" spans="2:5" ht="25.15" customHeight="1">
      <c r="C3" t="s">
        <v>209</v>
      </c>
    </row>
    <row r="4" spans="2:5" ht="25.15" customHeight="1">
      <c r="C4" s="1" t="s">
        <v>111</v>
      </c>
      <c r="D4" s="58" t="b">
        <f>IF(入力フォーム!E8&lt;&gt;"",1)</f>
        <v>0</v>
      </c>
    </row>
    <row r="5" spans="2:5" ht="25.15" customHeight="1">
      <c r="C5" s="1" t="s">
        <v>14</v>
      </c>
      <c r="D5" s="58" t="b">
        <f>IF(入力フォーム!E9&lt;&gt;"",1)</f>
        <v>0</v>
      </c>
    </row>
    <row r="6" spans="2:5" ht="25.15" customHeight="1">
      <c r="C6" s="1" t="s">
        <v>112</v>
      </c>
      <c r="D6" s="58" t="b">
        <f>IF(AND(入力フォーム!E10&lt;&gt;"",入力フォーム!E10&lt;&gt;C15),1)</f>
        <v>0</v>
      </c>
    </row>
    <row r="7" spans="2:5" ht="25.15" customHeight="1">
      <c r="C7" s="1" t="s">
        <v>113</v>
      </c>
      <c r="D7" s="58" t="b">
        <f>IF(AND(入力フォーム!E11&lt;&gt;"",入力フォーム!E11&lt;&gt;C33),1)</f>
        <v>0</v>
      </c>
    </row>
    <row r="8" spans="2:5" ht="25.15" customHeight="1">
      <c r="C8" s="1" t="s">
        <v>114</v>
      </c>
      <c r="D8" s="58" t="b">
        <f>IF(入力フォーム!E12&lt;&gt;"",1)</f>
        <v>0</v>
      </c>
    </row>
    <row r="9" spans="2:5" ht="25.15" customHeight="1">
      <c r="C9" s="1" t="s">
        <v>115</v>
      </c>
      <c r="D9" s="58" t="b">
        <f>IF(入力フォーム!E13&lt;&gt;"",1)</f>
        <v>0</v>
      </c>
    </row>
    <row r="10" spans="2:5" ht="25.15" customHeight="1">
      <c r="C10" s="1" t="s">
        <v>0</v>
      </c>
      <c r="D10" s="58" t="b">
        <f>IF(入力フォーム!E14&lt;&gt;"",1)</f>
        <v>0</v>
      </c>
    </row>
    <row r="11" spans="2:5" ht="25.15" customHeight="1">
      <c r="C11" s="1" t="s">
        <v>186</v>
      </c>
      <c r="D11" s="58" t="b">
        <f>IF(AND(入力フォーム!E15&lt;&gt;"",入力フォーム!E15&lt;&gt;C43),1)</f>
        <v>0</v>
      </c>
    </row>
    <row r="12" spans="2:5" ht="25.15" customHeight="1">
      <c r="C12" s="1" t="s">
        <v>206</v>
      </c>
      <c r="D12" s="58" t="b">
        <f>IF(AND(入力フォーム!E16&lt;&gt;"",入力フォーム!E16&lt;&gt;C48),1)</f>
        <v>0</v>
      </c>
      <c r="E12">
        <f>SUM(D4:D12)</f>
        <v>0</v>
      </c>
    </row>
    <row r="14" spans="2:5" ht="25.15" customHeight="1">
      <c r="C14" t="s">
        <v>15</v>
      </c>
    </row>
    <row r="15" spans="2:5" ht="25.15" customHeight="1">
      <c r="C15" s="2" t="s">
        <v>175</v>
      </c>
      <c r="D15" s="282" t="s">
        <v>95</v>
      </c>
      <c r="E15" s="282"/>
    </row>
    <row r="16" spans="2:5" ht="25.15" customHeight="1">
      <c r="C16" s="1" t="s">
        <v>18</v>
      </c>
      <c r="D16" s="1" t="s">
        <v>38</v>
      </c>
      <c r="E16" s="1" t="s">
        <v>197</v>
      </c>
    </row>
    <row r="17" spans="3:5" ht="25.15" customHeight="1">
      <c r="C17" s="1" t="s">
        <v>24</v>
      </c>
      <c r="D17" s="1" t="s">
        <v>39</v>
      </c>
      <c r="E17" s="1" t="s">
        <v>96</v>
      </c>
    </row>
    <row r="18" spans="3:5" ht="25.15" customHeight="1">
      <c r="C18" s="1" t="s">
        <v>19</v>
      </c>
      <c r="D18" s="1" t="s">
        <v>39</v>
      </c>
      <c r="E18" s="1" t="s">
        <v>198</v>
      </c>
    </row>
    <row r="19" spans="3:5" ht="25.15" customHeight="1">
      <c r="C19" s="1" t="s">
        <v>20</v>
      </c>
      <c r="D19" s="1" t="s">
        <v>39</v>
      </c>
      <c r="E19" s="1" t="s">
        <v>199</v>
      </c>
    </row>
    <row r="20" spans="3:5" ht="25.15" customHeight="1">
      <c r="C20" s="1" t="s">
        <v>21</v>
      </c>
      <c r="D20" s="1" t="s">
        <v>39</v>
      </c>
      <c r="E20" s="1" t="s">
        <v>200</v>
      </c>
    </row>
    <row r="21" spans="3:5" ht="25.15" customHeight="1">
      <c r="C21" s="1" t="s">
        <v>25</v>
      </c>
      <c r="D21" s="1" t="s">
        <v>40</v>
      </c>
      <c r="E21" s="1" t="s">
        <v>96</v>
      </c>
    </row>
    <row r="22" spans="3:5" ht="25.15" customHeight="1">
      <c r="C22" s="1" t="s">
        <v>22</v>
      </c>
      <c r="D22" s="1" t="s">
        <v>40</v>
      </c>
      <c r="E22" s="1" t="s">
        <v>201</v>
      </c>
    </row>
    <row r="23" spans="3:5" ht="25.15" customHeight="1">
      <c r="C23" s="1" t="s">
        <v>23</v>
      </c>
      <c r="D23" s="1" t="s">
        <v>40</v>
      </c>
      <c r="E23" s="1" t="s">
        <v>202</v>
      </c>
    </row>
    <row r="24" spans="3:5" ht="25.15" customHeight="1">
      <c r="C24" s="1" t="s">
        <v>321</v>
      </c>
      <c r="D24" s="1" t="s">
        <v>320</v>
      </c>
      <c r="E24" s="1" t="s">
        <v>322</v>
      </c>
    </row>
    <row r="25" spans="3:5" ht="25.15" customHeight="1">
      <c r="C25" s="1" t="s">
        <v>190</v>
      </c>
      <c r="D25" s="1" t="s">
        <v>194</v>
      </c>
      <c r="E25" s="1" t="s">
        <v>203</v>
      </c>
    </row>
    <row r="26" spans="3:5" ht="25.15" customHeight="1">
      <c r="C26" s="1" t="s">
        <v>191</v>
      </c>
      <c r="D26" s="1" t="s">
        <v>194</v>
      </c>
      <c r="E26" s="1" t="s">
        <v>204</v>
      </c>
    </row>
    <row r="27" spans="3:5" ht="25.15" customHeight="1">
      <c r="C27" s="1" t="s">
        <v>300</v>
      </c>
      <c r="D27" s="1" t="s">
        <v>195</v>
      </c>
      <c r="E27" s="1" t="s">
        <v>203</v>
      </c>
    </row>
    <row r="28" spans="3:5" ht="25.15" customHeight="1">
      <c r="C28" s="1" t="s">
        <v>301</v>
      </c>
      <c r="D28" s="1" t="s">
        <v>195</v>
      </c>
      <c r="E28" s="1" t="s">
        <v>204</v>
      </c>
    </row>
    <row r="29" spans="3:5" ht="25.15" customHeight="1">
      <c r="C29" s="1" t="s">
        <v>192</v>
      </c>
      <c r="D29" s="1" t="s">
        <v>196</v>
      </c>
      <c r="E29" s="1" t="s">
        <v>203</v>
      </c>
    </row>
    <row r="30" spans="3:5" ht="25.15" customHeight="1">
      <c r="C30" s="1" t="s">
        <v>193</v>
      </c>
      <c r="D30" s="1" t="s">
        <v>196</v>
      </c>
      <c r="E30" s="1" t="s">
        <v>204</v>
      </c>
    </row>
    <row r="32" spans="3:5" ht="25.15" customHeight="1">
      <c r="C32" t="s">
        <v>16</v>
      </c>
    </row>
    <row r="33" spans="3:4" ht="25.15" customHeight="1">
      <c r="C33" s="2" t="s">
        <v>175</v>
      </c>
    </row>
    <row r="34" spans="3:4" ht="25.15" customHeight="1">
      <c r="C34" s="1" t="s">
        <v>34</v>
      </c>
    </row>
    <row r="35" spans="3:4" ht="25.15" customHeight="1">
      <c r="C35" s="1" t="s">
        <v>35</v>
      </c>
    </row>
    <row r="36" spans="3:4" ht="25.15" customHeight="1">
      <c r="C36" s="1" t="s">
        <v>36</v>
      </c>
    </row>
    <row r="37" spans="3:4" ht="25.15" customHeight="1">
      <c r="C37" s="1" t="s">
        <v>37</v>
      </c>
    </row>
    <row r="39" spans="3:4" ht="25.15" customHeight="1" thickBot="1">
      <c r="C39" t="s">
        <v>33</v>
      </c>
    </row>
    <row r="40" spans="3:4" ht="25.15" customHeight="1" thickBot="1">
      <c r="C40" s="6">
        <f ca="1">TODAY()</f>
        <v>45931</v>
      </c>
    </row>
    <row r="42" spans="3:4" ht="25.15" customHeight="1" thickBot="1">
      <c r="C42" t="s">
        <v>130</v>
      </c>
    </row>
    <row r="43" spans="3:4" ht="25.15" customHeight="1" thickBot="1">
      <c r="C43" s="15" t="s">
        <v>173</v>
      </c>
      <c r="D43" s="60" t="e">
        <f>VLOOKUP(入力フォーム!$E$15,$C$44:$D$45,2,FALSE)</f>
        <v>#N/A</v>
      </c>
    </row>
    <row r="44" spans="3:4" ht="25.15" customHeight="1">
      <c r="C44" s="1" t="s">
        <v>131</v>
      </c>
      <c r="D44" s="61">
        <v>0</v>
      </c>
    </row>
    <row r="45" spans="3:4" ht="25.15" customHeight="1">
      <c r="C45" s="1" t="s">
        <v>132</v>
      </c>
      <c r="D45" s="58">
        <v>1</v>
      </c>
    </row>
    <row r="46" spans="3:4" ht="25.15" customHeight="1" thickBot="1"/>
    <row r="47" spans="3:4" ht="25.15" customHeight="1" thickBot="1">
      <c r="C47" t="s">
        <v>188</v>
      </c>
      <c r="D47" s="60" t="str">
        <f>IFERROR(VLOOKUP(入力フォーム!$E$16,$C$50:$D$54,2,FALSE),"")</f>
        <v/>
      </c>
    </row>
    <row r="48" spans="3:4" ht="25.15" customHeight="1">
      <c r="C48" s="2" t="s">
        <v>205</v>
      </c>
      <c r="D48" s="61"/>
    </row>
    <row r="49" spans="3:7" ht="25.15" customHeight="1">
      <c r="C49" s="160">
        <v>45717</v>
      </c>
      <c r="D49" s="61">
        <v>0</v>
      </c>
      <c r="E49" t="s">
        <v>339</v>
      </c>
    </row>
    <row r="50" spans="3:7" ht="25.15" customHeight="1">
      <c r="C50" s="10">
        <v>45352</v>
      </c>
      <c r="D50" s="58">
        <v>0</v>
      </c>
      <c r="E50" t="s">
        <v>232</v>
      </c>
    </row>
    <row r="51" spans="3:7" ht="25.15" customHeight="1">
      <c r="C51" s="10">
        <v>44986</v>
      </c>
      <c r="D51" s="58">
        <v>0</v>
      </c>
      <c r="E51" t="s">
        <v>233</v>
      </c>
    </row>
    <row r="52" spans="3:7" ht="25.15" customHeight="1">
      <c r="C52" s="10">
        <v>44621</v>
      </c>
      <c r="D52" s="58">
        <v>0</v>
      </c>
      <c r="E52" t="s">
        <v>234</v>
      </c>
    </row>
    <row r="53" spans="3:7" ht="25.15" customHeight="1">
      <c r="C53" s="10">
        <v>44256</v>
      </c>
      <c r="D53" s="58">
        <v>0</v>
      </c>
      <c r="E53" t="s">
        <v>235</v>
      </c>
    </row>
    <row r="54" spans="3:7" ht="25.15" customHeight="1">
      <c r="C54" s="11" t="s">
        <v>323</v>
      </c>
      <c r="D54" s="58">
        <v>1</v>
      </c>
      <c r="E54" t="s">
        <v>315</v>
      </c>
    </row>
    <row r="56" spans="3:7" ht="25.15" customHeight="1" thickBot="1"/>
    <row r="57" spans="3:7" ht="25.15" customHeight="1" thickBot="1">
      <c r="C57" s="1" t="s">
        <v>100</v>
      </c>
      <c r="D57" s="1" t="s">
        <v>103</v>
      </c>
      <c r="E57" s="4" t="s">
        <v>263</v>
      </c>
      <c r="F57" s="4" t="s">
        <v>237</v>
      </c>
      <c r="G57" s="60">
        <f>IFERROR(VLOOKUP(入力フォーム!$E$30,参照用シート!$C$58:$D$63,2,FALSE),9)</f>
        <v>9</v>
      </c>
    </row>
    <row r="58" spans="3:7" ht="25.15" customHeight="1">
      <c r="C58" s="2" t="s">
        <v>173</v>
      </c>
      <c r="D58" s="58">
        <v>9</v>
      </c>
      <c r="E58" s="1"/>
      <c r="F58" s="1"/>
    </row>
    <row r="59" spans="3:7" ht="36">
      <c r="C59" s="1" t="s">
        <v>122</v>
      </c>
      <c r="D59" s="58">
        <v>1</v>
      </c>
      <c r="E59" s="1" t="s">
        <v>264</v>
      </c>
      <c r="F59" s="159" t="s">
        <v>340</v>
      </c>
    </row>
    <row r="60" spans="3:7" ht="90">
      <c r="C60" s="1" t="s">
        <v>117</v>
      </c>
      <c r="D60" s="58">
        <v>2</v>
      </c>
      <c r="E60" s="1" t="s">
        <v>265</v>
      </c>
      <c r="F60" s="159" t="s">
        <v>341</v>
      </c>
    </row>
    <row r="61" spans="3:7" ht="54">
      <c r="C61" s="1" t="s">
        <v>118</v>
      </c>
      <c r="D61" s="58">
        <v>3</v>
      </c>
      <c r="E61" s="1" t="s">
        <v>266</v>
      </c>
      <c r="F61" s="3" t="s">
        <v>236</v>
      </c>
    </row>
    <row r="62" spans="3:7" ht="36">
      <c r="C62" s="1" t="s">
        <v>119</v>
      </c>
      <c r="D62" s="58">
        <v>4</v>
      </c>
      <c r="E62" s="1" t="s">
        <v>287</v>
      </c>
      <c r="F62" s="3" t="s">
        <v>105</v>
      </c>
    </row>
    <row r="63" spans="3:7" ht="25.15" customHeight="1">
      <c r="C63" s="1" t="s">
        <v>102</v>
      </c>
      <c r="D63" s="58">
        <v>5</v>
      </c>
      <c r="E63" s="1" t="s">
        <v>267</v>
      </c>
      <c r="F63" s="1"/>
    </row>
    <row r="65" spans="3:7" ht="25.15" customHeight="1" thickBot="1"/>
    <row r="66" spans="3:7" ht="25.15" customHeight="1" thickBot="1">
      <c r="C66" s="1" t="s">
        <v>101</v>
      </c>
      <c r="D66" s="1" t="s">
        <v>104</v>
      </c>
      <c r="E66" s="1"/>
      <c r="F66" s="1"/>
      <c r="G66" s="62">
        <f>IFERROR(VLOOKUP(入力フォーム!$E$31,$C$67:$D$70,2,FALSE),9)</f>
        <v>9</v>
      </c>
    </row>
    <row r="67" spans="3:7" ht="25.15" customHeight="1">
      <c r="C67" s="2" t="s">
        <v>173</v>
      </c>
      <c r="D67" s="1">
        <v>9</v>
      </c>
      <c r="E67" s="1"/>
      <c r="F67" s="1"/>
    </row>
    <row r="68" spans="3:7" ht="25.15" customHeight="1">
      <c r="C68" s="1" t="s">
        <v>120</v>
      </c>
      <c r="D68" s="1">
        <v>1</v>
      </c>
      <c r="E68" s="1" t="s">
        <v>152</v>
      </c>
      <c r="F68" s="1" t="s">
        <v>152</v>
      </c>
    </row>
    <row r="69" spans="3:7" ht="25.15" customHeight="1">
      <c r="C69" s="1" t="s">
        <v>121</v>
      </c>
      <c r="D69" s="1">
        <v>2</v>
      </c>
      <c r="E69" s="1" t="s">
        <v>153</v>
      </c>
      <c r="F69" s="1" t="s">
        <v>153</v>
      </c>
    </row>
    <row r="70" spans="3:7" ht="25.15" customHeight="1">
      <c r="C70" s="1" t="s">
        <v>102</v>
      </c>
      <c r="D70" s="1">
        <v>3</v>
      </c>
      <c r="E70" s="1" t="s">
        <v>292</v>
      </c>
      <c r="F70" s="1"/>
    </row>
    <row r="72" spans="3:7" ht="25.15" customHeight="1" thickBot="1">
      <c r="C72" t="s">
        <v>238</v>
      </c>
    </row>
    <row r="73" spans="3:7" ht="25.15" customHeight="1" thickBot="1">
      <c r="C73" s="5" t="s">
        <v>246</v>
      </c>
      <c r="D73" s="16" t="s">
        <v>242</v>
      </c>
      <c r="E73" s="16" t="s">
        <v>245</v>
      </c>
      <c r="F73" s="17" t="s">
        <v>244</v>
      </c>
    </row>
    <row r="74" spans="3:7" ht="25.15" customHeight="1">
      <c r="C74" s="283" t="s">
        <v>239</v>
      </c>
      <c r="D74" s="284"/>
      <c r="E74" s="284"/>
      <c r="F74" s="285"/>
    </row>
    <row r="75" spans="3:7" ht="25.15" customHeight="1">
      <c r="C75" s="19" t="s">
        <v>281</v>
      </c>
      <c r="D75" s="58">
        <f>G57</f>
        <v>9</v>
      </c>
      <c r="E75" s="58">
        <f>IF(D75&gt;=4,0,1)</f>
        <v>0</v>
      </c>
      <c r="F75" s="288" t="e">
        <f>SUM(E75:E79)</f>
        <v>#VALUE!</v>
      </c>
      <c r="G75" t="s">
        <v>283</v>
      </c>
    </row>
    <row r="76" spans="3:7" ht="25.15" customHeight="1">
      <c r="C76" s="19" t="s">
        <v>324</v>
      </c>
      <c r="D76" s="58" t="e">
        <f>VALUE(MID(入力フォーム!$E$9,1,3))</f>
        <v>#VALUE!</v>
      </c>
      <c r="E76" s="58" t="e">
        <f>IF(D76&lt;220,0,1)</f>
        <v>#VALUE!</v>
      </c>
      <c r="F76" s="289"/>
      <c r="G76" t="s">
        <v>248</v>
      </c>
    </row>
    <row r="77" spans="3:7" ht="25.15" customHeight="1">
      <c r="C77" s="19" t="s">
        <v>247</v>
      </c>
      <c r="D77" s="58" t="e">
        <f>VALUE(MID(入力フォーム!$E$9,4,1))</f>
        <v>#VALUE!</v>
      </c>
      <c r="E77" s="58" t="e">
        <f>IF(D77=5,0,1)</f>
        <v>#VALUE!</v>
      </c>
      <c r="F77" s="289"/>
      <c r="G77" t="s">
        <v>249</v>
      </c>
    </row>
    <row r="78" spans="3:7" ht="25.15" customHeight="1">
      <c r="C78" s="19" t="s">
        <v>240</v>
      </c>
      <c r="D78" s="58" t="e">
        <f>D43</f>
        <v>#N/A</v>
      </c>
      <c r="E78" s="58" t="e">
        <f>IF(D78=1,0,1)</f>
        <v>#N/A</v>
      </c>
      <c r="F78" s="289"/>
      <c r="G78" t="s">
        <v>250</v>
      </c>
    </row>
    <row r="79" spans="3:7" ht="25.15" customHeight="1" thickBot="1">
      <c r="C79" s="18" t="s">
        <v>325</v>
      </c>
      <c r="D79" s="59" t="str">
        <f>D47</f>
        <v/>
      </c>
      <c r="E79" s="58">
        <f>IF(D79=0,1,0)</f>
        <v>0</v>
      </c>
      <c r="F79" s="290"/>
      <c r="G79" t="s">
        <v>250</v>
      </c>
    </row>
    <row r="80" spans="3:7" ht="25.15" customHeight="1" thickBot="1">
      <c r="C80" s="286" t="s">
        <v>241</v>
      </c>
      <c r="D80" s="287"/>
      <c r="E80" s="287"/>
      <c r="F80" s="140"/>
      <c r="G80" s="141"/>
    </row>
    <row r="81" spans="3:7" ht="25.15" customHeight="1">
      <c r="C81" s="142" t="s">
        <v>282</v>
      </c>
      <c r="D81" s="143">
        <f>G57</f>
        <v>9</v>
      </c>
      <c r="E81" s="144">
        <f>IF(D81=4,1,0)</f>
        <v>0</v>
      </c>
      <c r="F81" s="280" t="e">
        <f>SUM(E81:E82)</f>
        <v>#VALUE!</v>
      </c>
      <c r="G81" s="141" t="s">
        <v>285</v>
      </c>
    </row>
    <row r="82" spans="3:7" ht="25.15" customHeight="1" thickBot="1">
      <c r="C82" s="145" t="s">
        <v>326</v>
      </c>
      <c r="D82" s="146" t="e">
        <f>VALUE(MID(入力フォーム!$E$9,1,3))</f>
        <v>#VALUE!</v>
      </c>
      <c r="E82" s="147" t="e">
        <f>IF(D82=224,1,0)</f>
        <v>#VALUE!</v>
      </c>
      <c r="F82" s="281"/>
      <c r="G82" s="141" t="s">
        <v>327</v>
      </c>
    </row>
    <row r="84" spans="3:7" ht="25.15" customHeight="1" thickBot="1">
      <c r="C84" t="s">
        <v>252</v>
      </c>
    </row>
    <row r="85" spans="3:7" ht="25.15" customHeight="1" thickBot="1">
      <c r="C85" s="5" t="s">
        <v>253</v>
      </c>
      <c r="D85" s="16" t="s">
        <v>256</v>
      </c>
      <c r="E85" s="16" t="s">
        <v>243</v>
      </c>
      <c r="F85" s="16" t="s">
        <v>258</v>
      </c>
      <c r="G85" s="17" t="s">
        <v>261</v>
      </c>
    </row>
    <row r="86" spans="3:7" ht="25.15" customHeight="1" thickBot="1">
      <c r="C86" s="20" t="s">
        <v>311</v>
      </c>
      <c r="D86" s="41" t="s">
        <v>312</v>
      </c>
      <c r="E86" s="44">
        <f>IF($E$12&lt;&gt;9,1,0)</f>
        <v>1</v>
      </c>
      <c r="F86" s="42" t="s">
        <v>313</v>
      </c>
      <c r="G86" s="7" t="s">
        <v>314</v>
      </c>
    </row>
    <row r="87" spans="3:7" ht="25.15" customHeight="1" thickBot="1">
      <c r="C87" s="20" t="s">
        <v>251</v>
      </c>
      <c r="D87" s="41" t="s">
        <v>257</v>
      </c>
      <c r="E87" s="44">
        <f>IF(OR($G$57=9,$G$66=9)=TRUE,1,0)</f>
        <v>1</v>
      </c>
      <c r="F87" s="42" t="s">
        <v>259</v>
      </c>
      <c r="G87" s="7" t="s">
        <v>262</v>
      </c>
    </row>
    <row r="88" spans="3:7" ht="72.5" thickBot="1">
      <c r="C88" s="1" t="s">
        <v>255</v>
      </c>
      <c r="D88" s="4" t="s">
        <v>284</v>
      </c>
      <c r="E88" s="44" t="e">
        <f>IF($F$75=5,1,0)</f>
        <v>#VALUE!</v>
      </c>
      <c r="F88" s="43" t="s">
        <v>259</v>
      </c>
      <c r="G88" s="3" t="s">
        <v>299</v>
      </c>
    </row>
    <row r="89" spans="3:7" ht="36.5" thickBot="1">
      <c r="C89" s="1" t="s">
        <v>307</v>
      </c>
      <c r="D89" s="153" t="s">
        <v>309</v>
      </c>
      <c r="E89" s="44">
        <f>IF(AND($G$57=5,$G$66=3)=TRUE,1,0)</f>
        <v>0</v>
      </c>
      <c r="F89" s="43" t="s">
        <v>259</v>
      </c>
      <c r="G89" s="3" t="s">
        <v>308</v>
      </c>
    </row>
    <row r="90" spans="3:7" ht="18.5" thickBot="1">
      <c r="C90" s="148" t="s">
        <v>254</v>
      </c>
      <c r="D90" s="149" t="s">
        <v>286</v>
      </c>
      <c r="E90" s="150" t="e">
        <f>IF(F81=2,1,0)</f>
        <v>#VALUE!</v>
      </c>
      <c r="F90" s="151" t="s">
        <v>260</v>
      </c>
      <c r="G90" s="152"/>
    </row>
    <row r="92" spans="3:7" ht="25.15" customHeight="1">
      <c r="C92" t="s">
        <v>44</v>
      </c>
    </row>
    <row r="93" spans="3:7" ht="25.15" customHeight="1">
      <c r="C93" s="2" t="s">
        <v>173</v>
      </c>
    </row>
    <row r="94" spans="3:7" ht="25.15" customHeight="1">
      <c r="C94" s="1" t="s">
        <v>45</v>
      </c>
    </row>
    <row r="95" spans="3:7" ht="25.15" customHeight="1">
      <c r="C95" s="1" t="s">
        <v>46</v>
      </c>
    </row>
    <row r="96" spans="3:7" ht="25.15" customHeight="1">
      <c r="C96" s="1" t="s">
        <v>43</v>
      </c>
    </row>
    <row r="97" spans="2:3" ht="25.15" customHeight="1">
      <c r="C97" s="1" t="s">
        <v>49</v>
      </c>
    </row>
    <row r="98" spans="2:3" ht="25.15" customHeight="1">
      <c r="C98" s="1" t="s">
        <v>47</v>
      </c>
    </row>
    <row r="99" spans="2:3" ht="25.15" customHeight="1">
      <c r="C99" s="1" t="s">
        <v>48</v>
      </c>
    </row>
    <row r="100" spans="2:3" ht="25.15" customHeight="1">
      <c r="C100" s="1" t="s">
        <v>50</v>
      </c>
    </row>
    <row r="101" spans="2:3" ht="25.15" customHeight="1">
      <c r="C101" s="1" t="s">
        <v>51</v>
      </c>
    </row>
    <row r="102" spans="2:3" ht="25.15" customHeight="1">
      <c r="C102" s="1" t="s">
        <v>52</v>
      </c>
    </row>
    <row r="103" spans="2:3" ht="25.15" customHeight="1">
      <c r="C103" s="1" t="s">
        <v>53</v>
      </c>
    </row>
    <row r="104" spans="2:3" ht="25.15" customHeight="1">
      <c r="C104" s="1" t="s">
        <v>54</v>
      </c>
    </row>
    <row r="105" spans="2:3" ht="25.15" customHeight="1">
      <c r="C105" s="1" t="s">
        <v>55</v>
      </c>
    </row>
    <row r="106" spans="2:3" ht="25.15" customHeight="1">
      <c r="C106" s="1" t="s">
        <v>56</v>
      </c>
    </row>
    <row r="107" spans="2:3" ht="25.15" customHeight="1">
      <c r="C107" s="1" t="s">
        <v>57</v>
      </c>
    </row>
    <row r="109" spans="2:3" ht="25.15" customHeight="1">
      <c r="B109" t="s">
        <v>94</v>
      </c>
    </row>
    <row r="110" spans="2:3" ht="25.15" customHeight="1">
      <c r="C110" t="s">
        <v>87</v>
      </c>
    </row>
    <row r="111" spans="2:3" ht="25.15" customHeight="1">
      <c r="C111" s="2" t="s">
        <v>173</v>
      </c>
    </row>
    <row r="112" spans="2:3" ht="25.15" customHeight="1">
      <c r="C112" s="1" t="s">
        <v>88</v>
      </c>
    </row>
    <row r="113" spans="3:7" ht="25.15" customHeight="1">
      <c r="C113" s="1" t="s">
        <v>89</v>
      </c>
    </row>
    <row r="114" spans="3:7" ht="25.15" customHeight="1">
      <c r="C114" s="1" t="s">
        <v>90</v>
      </c>
    </row>
    <row r="116" spans="3:7" ht="25.15" customHeight="1">
      <c r="C116" t="s">
        <v>163</v>
      </c>
    </row>
    <row r="117" spans="3:7" ht="25.15" customHeight="1">
      <c r="C117" s="2" t="s">
        <v>174</v>
      </c>
      <c r="D117" s="1" t="s">
        <v>176</v>
      </c>
    </row>
    <row r="118" spans="3:7" ht="25.15" customHeight="1">
      <c r="C118" s="1" t="s">
        <v>164</v>
      </c>
      <c r="D118" s="1" t="s">
        <v>177</v>
      </c>
    </row>
    <row r="120" spans="3:7" ht="25.15" customHeight="1">
      <c r="C120" t="s">
        <v>162</v>
      </c>
    </row>
    <row r="121" spans="3:7" ht="25.15" customHeight="1">
      <c r="C121" s="8" t="s">
        <v>165</v>
      </c>
      <c r="D121" s="9" t="s">
        <v>158</v>
      </c>
      <c r="E121" s="9"/>
    </row>
    <row r="122" spans="3:7" ht="25.15" customHeight="1">
      <c r="C122" s="9"/>
      <c r="D122" s="9" t="s">
        <v>159</v>
      </c>
      <c r="E122" s="9"/>
    </row>
    <row r="123" spans="3:7" ht="25.15" customHeight="1">
      <c r="C123" s="9"/>
      <c r="D123" s="9" t="s">
        <v>304</v>
      </c>
      <c r="E123" s="9"/>
    </row>
    <row r="124" spans="3:7" ht="25.15" customHeight="1">
      <c r="C124" s="9"/>
      <c r="D124" s="9" t="s">
        <v>181</v>
      </c>
      <c r="E124" s="9" t="str">
        <f>CONCATENATE(入力フォーム!$I$63,"）")</f>
        <v>）</v>
      </c>
      <c r="F124" s="1" t="s">
        <v>183</v>
      </c>
      <c r="G124" t="s">
        <v>184</v>
      </c>
    </row>
    <row r="126" spans="3:7" ht="25.15" customHeight="1">
      <c r="C126" s="8" t="s">
        <v>166</v>
      </c>
      <c r="D126" s="8" t="s">
        <v>172</v>
      </c>
      <c r="E126" s="9" t="s">
        <v>167</v>
      </c>
    </row>
    <row r="127" spans="3:7" ht="25.15" customHeight="1">
      <c r="C127" s="9"/>
      <c r="D127" s="9"/>
      <c r="E127" s="9" t="s">
        <v>168</v>
      </c>
    </row>
    <row r="128" spans="3:7" ht="25.15" customHeight="1">
      <c r="C128" s="9"/>
      <c r="D128" s="9"/>
      <c r="E128" s="9" t="s">
        <v>182</v>
      </c>
      <c r="F128" s="1" t="str">
        <f>CONCATENATE(入力フォーム!$I$81,"）")</f>
        <v>）</v>
      </c>
    </row>
    <row r="129" spans="3:6" ht="25.15" customHeight="1">
      <c r="C129" s="9"/>
      <c r="D129" s="8" t="s">
        <v>77</v>
      </c>
      <c r="E129" s="9" t="s">
        <v>169</v>
      </c>
    </row>
    <row r="130" spans="3:6" ht="25.15" customHeight="1">
      <c r="C130" s="9"/>
      <c r="D130" s="9"/>
      <c r="E130" s="9" t="s">
        <v>170</v>
      </c>
    </row>
    <row r="131" spans="3:6" ht="25.15" customHeight="1">
      <c r="C131" s="9"/>
      <c r="D131" s="9"/>
      <c r="E131" s="9" t="s">
        <v>171</v>
      </c>
    </row>
    <row r="132" spans="3:6" ht="25.15" customHeight="1">
      <c r="C132" s="9"/>
      <c r="D132" s="9"/>
      <c r="E132" s="9" t="s">
        <v>182</v>
      </c>
      <c r="F132" s="1" t="str">
        <f>CONCATENATE(入力フォーム!$I$85,"）")</f>
        <v>）</v>
      </c>
    </row>
    <row r="134" spans="3:6" ht="25.15" customHeight="1">
      <c r="C134" t="s">
        <v>268</v>
      </c>
    </row>
    <row r="135" spans="3:6" ht="25.15" customHeight="1">
      <c r="C135" s="13" t="s">
        <v>269</v>
      </c>
      <c r="D135" s="13" t="s">
        <v>275</v>
      </c>
    </row>
    <row r="136" spans="3:6" ht="25.15" customHeight="1">
      <c r="C136" s="1" t="s">
        <v>270</v>
      </c>
      <c r="D136" s="1" t="s">
        <v>272</v>
      </c>
    </row>
    <row r="137" spans="3:6" ht="36">
      <c r="C137" s="1" t="s">
        <v>271</v>
      </c>
      <c r="D137" s="3" t="s">
        <v>273</v>
      </c>
    </row>
    <row r="138" spans="3:6" ht="54">
      <c r="C138" s="1" t="s">
        <v>328</v>
      </c>
      <c r="D138" s="3" t="s">
        <v>274</v>
      </c>
    </row>
    <row r="139" spans="3:6" ht="25.15" customHeight="1">
      <c r="D139" s="14"/>
    </row>
  </sheetData>
  <mergeCells count="5">
    <mergeCell ref="F81:F82"/>
    <mergeCell ref="D15:E15"/>
    <mergeCell ref="C74:F74"/>
    <mergeCell ref="C80:E80"/>
    <mergeCell ref="F75:F79"/>
  </mergeCells>
  <phoneticPr fontId="1"/>
  <conditionalFormatting sqref="H44">
    <cfRule type="expression" dxfId="0" priority="6">
      <formula>AND(#REF!&lt;9,$G$57&lt;9,$G$66&lt;9)</formula>
    </cfRule>
  </conditionalFormatting>
  <pageMargins left="0.7" right="0.7" top="0.75" bottom="0.75" header="0.3" footer="0.3"/>
  <pageSetup paperSize="8" scale="2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10"/>
  <sheetViews>
    <sheetView topLeftCell="A7" workbookViewId="0">
      <selection activeCell="E3" sqref="E3"/>
    </sheetView>
  </sheetViews>
  <sheetFormatPr defaultRowHeight="49.9" customHeight="1"/>
  <cols>
    <col min="1" max="1" width="9.33203125" bestFit="1" customWidth="1"/>
    <col min="2" max="2" width="10.25" bestFit="1" customWidth="1"/>
    <col min="3" max="3" width="32" bestFit="1" customWidth="1"/>
    <col min="4" max="4" width="6" bestFit="1" customWidth="1"/>
    <col min="5" max="5" width="24.08203125" bestFit="1" customWidth="1"/>
    <col min="6" max="6" width="16.25" bestFit="1" customWidth="1"/>
    <col min="7" max="7" width="10.25" bestFit="1" customWidth="1"/>
    <col min="8" max="9" width="33.83203125" bestFit="1" customWidth="1"/>
    <col min="10" max="10" width="41.75" bestFit="1" customWidth="1"/>
    <col min="11" max="11" width="18.25" bestFit="1" customWidth="1"/>
    <col min="12" max="12" width="33.83203125" bestFit="1" customWidth="1"/>
    <col min="14" max="15" width="12.33203125" bestFit="1" customWidth="1"/>
    <col min="16" max="16" width="26.08203125" bestFit="1" customWidth="1"/>
    <col min="17" max="17" width="14.33203125" bestFit="1" customWidth="1"/>
    <col min="18" max="18" width="22.25" bestFit="1" customWidth="1"/>
    <col min="19" max="21" width="12.33203125" bestFit="1" customWidth="1"/>
  </cols>
  <sheetData>
    <row r="1" spans="1:21" s="134" customFormat="1" ht="49.9" customHeight="1">
      <c r="A1" s="129" t="s">
        <v>14</v>
      </c>
      <c r="B1" s="130" t="s">
        <v>294</v>
      </c>
      <c r="C1" s="129" t="s">
        <v>15</v>
      </c>
      <c r="D1" s="129" t="s">
        <v>16</v>
      </c>
      <c r="E1" s="129" t="s">
        <v>295</v>
      </c>
      <c r="F1" s="129" t="s">
        <v>187</v>
      </c>
      <c r="G1" s="129" t="s">
        <v>0</v>
      </c>
      <c r="H1" s="131" t="s">
        <v>296</v>
      </c>
      <c r="I1" s="132" t="s">
        <v>188</v>
      </c>
      <c r="J1" s="133" t="s">
        <v>126</v>
      </c>
      <c r="K1" s="133" t="s">
        <v>99</v>
      </c>
      <c r="L1" s="133" t="s">
        <v>125</v>
      </c>
      <c r="N1" s="135" t="s">
        <v>218</v>
      </c>
      <c r="O1" s="136" t="s">
        <v>218</v>
      </c>
      <c r="P1" s="136" t="s">
        <v>297</v>
      </c>
      <c r="Q1" s="135" t="s">
        <v>220</v>
      </c>
      <c r="R1" s="135" t="s">
        <v>298</v>
      </c>
      <c r="S1" s="135" t="s">
        <v>221</v>
      </c>
      <c r="T1" s="135" t="s">
        <v>222</v>
      </c>
      <c r="U1" s="135" t="s">
        <v>223</v>
      </c>
    </row>
    <row r="2" spans="1:21" ht="49.9" customHeight="1">
      <c r="A2">
        <f>入力フォーム!E9</f>
        <v>0</v>
      </c>
      <c r="B2" s="12">
        <f>入力フォーム!E8</f>
        <v>0</v>
      </c>
      <c r="C2">
        <f>入力フォーム!E10</f>
        <v>0</v>
      </c>
      <c r="D2">
        <f>入力フォーム!E11</f>
        <v>0</v>
      </c>
      <c r="E2">
        <f>入力フォーム!E12</f>
        <v>0</v>
      </c>
      <c r="F2">
        <f>入力フォーム!E13</f>
        <v>0</v>
      </c>
      <c r="G2" s="12">
        <f>入力フォーム!E14</f>
        <v>0</v>
      </c>
      <c r="H2">
        <f>入力フォーム!E15</f>
        <v>0</v>
      </c>
      <c r="I2" s="128">
        <f>入力フォーム!E16</f>
        <v>0</v>
      </c>
      <c r="J2">
        <f>入力フォーム!E30</f>
        <v>0</v>
      </c>
      <c r="K2">
        <f>入力フォーム!E31</f>
        <v>0</v>
      </c>
      <c r="L2" t="str">
        <f>入力フォーム!E35</f>
        <v>学生情報の入力が完了していません。</v>
      </c>
      <c r="N2">
        <f>入力フォーム!E96</f>
        <v>0</v>
      </c>
      <c r="O2">
        <f>入力フォーム!E97</f>
        <v>0</v>
      </c>
      <c r="P2">
        <f>入力フォーム!E98</f>
        <v>0</v>
      </c>
      <c r="Q2" s="137">
        <f>入力フォーム!E99</f>
        <v>0</v>
      </c>
      <c r="R2">
        <f>入力フォーム!E100</f>
        <v>0</v>
      </c>
      <c r="S2" s="137">
        <f>入力フォーム!E101</f>
        <v>0</v>
      </c>
      <c r="T2">
        <f>入力フォーム!E102</f>
        <v>0</v>
      </c>
      <c r="U2" s="137">
        <f>入力フォーム!E103</f>
        <v>0</v>
      </c>
    </row>
    <row r="10" spans="1:21" ht="49.9" customHeight="1">
      <c r="N10" s="137"/>
    </row>
  </sheetData>
  <sheetProtection password="9DEB"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入力フォーム</vt:lpstr>
      <vt:lpstr>授業料減免等申請書</vt:lpstr>
      <vt:lpstr>経済状況申告書</vt:lpstr>
      <vt:lpstr>参照用シート</vt:lpstr>
      <vt:lpstr>集計用</vt:lpstr>
      <vt:lpstr>経済状況申告書!OLE_LINK1</vt:lpstr>
      <vt:lpstr>経済状況申告書!Print_Area</vt:lpstr>
      <vt:lpstr>参照用シート!Print_Area</vt:lpstr>
      <vt:lpstr>授業料減免等申請書!Print_Area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森田優理子</cp:lastModifiedBy>
  <cp:lastPrinted>2024-09-19T06:03:44Z</cp:lastPrinted>
  <dcterms:created xsi:type="dcterms:W3CDTF">2019-11-19T10:02:12Z</dcterms:created>
  <dcterms:modified xsi:type="dcterms:W3CDTF">2025-10-01T05:59:31Z</dcterms:modified>
</cp:coreProperties>
</file>