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7.1.100\事務部（制限あり）\400_学務課\431_学生支援グループ\300_授業料・諸経費・学生保険\300_授業料\060_R2授業料\200_後期減免要項\"/>
    </mc:Choice>
  </mc:AlternateContent>
  <workbookProtection workbookPassword="AFFD" lockStructure="1"/>
  <bookViews>
    <workbookView xWindow="0" yWindow="0" windowWidth="23040" windowHeight="8376" tabRatio="719"/>
  </bookViews>
  <sheets>
    <sheet name="入力フォーム" sheetId="38" r:id="rId1"/>
    <sheet name="①" sheetId="32" r:id="rId2"/>
    <sheet name="②" sheetId="39" r:id="rId3"/>
    <sheet name="③" sheetId="43" r:id="rId4"/>
    <sheet name="参照用シート" sheetId="40" state="hidden" r:id="rId5"/>
    <sheet name="テストデータ" sheetId="44" state="hidden" r:id="rId6"/>
    <sheet name="集計用" sheetId="37" state="hidden" r:id="rId7"/>
    <sheet name="様式10" sheetId="29" state="hidden" r:id="rId8"/>
  </sheets>
  <definedNames>
    <definedName name="OLE_LINK1" localSheetId="3">③!$A$1</definedName>
    <definedName name="_xlnm.Print_Area" localSheetId="1">①!$A$1:$J$30</definedName>
    <definedName name="_xlnm.Print_Area" localSheetId="2">②!$A$1:$I$40</definedName>
    <definedName name="_xlnm.Print_Area" localSheetId="4">参照用シート!$A$1:$I$181</definedName>
    <definedName name="_xlnm.Print_Area" localSheetId="0">入力フォーム!$A$1:$M$141</definedName>
    <definedName name="_xlnm.Print_Area" localSheetId="7">様式10!$A$1:$F$35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L2" i="37" l="1"/>
  <c r="DH2" i="37"/>
  <c r="DJ2" i="37"/>
  <c r="DI2" i="37"/>
  <c r="DG2" i="37"/>
  <c r="DF2" i="37"/>
  <c r="DE2" i="37"/>
  <c r="DD2" i="37"/>
  <c r="DC2" i="37"/>
  <c r="DB2" i="37"/>
  <c r="CX2" i="37"/>
  <c r="CY2" i="37"/>
  <c r="CW2" i="37"/>
  <c r="CS2" i="37"/>
  <c r="CT2" i="37"/>
  <c r="CR2" i="37"/>
  <c r="CQ2" i="37"/>
  <c r="CP2" i="37"/>
  <c r="CO2" i="37"/>
  <c r="CN2" i="37"/>
  <c r="CM2" i="37"/>
  <c r="CL2" i="37"/>
  <c r="CJ2" i="37"/>
  <c r="CH2" i="37"/>
  <c r="CG2" i="37"/>
  <c r="CF2" i="37"/>
  <c r="CE2" i="37"/>
  <c r="CD2" i="37"/>
  <c r="CC2" i="37"/>
  <c r="CB2" i="37"/>
  <c r="CA2" i="37"/>
  <c r="BZ2" i="37"/>
  <c r="BY2" i="37"/>
  <c r="BX2" i="37"/>
  <c r="BW2" i="37"/>
  <c r="BV2" i="37"/>
  <c r="BU2" i="37"/>
  <c r="BT2" i="37"/>
  <c r="BS2" i="37"/>
  <c r="BR2" i="37"/>
  <c r="BQ2" i="37"/>
  <c r="BP2" i="37"/>
  <c r="BO2" i="37"/>
  <c r="BN2" i="37"/>
  <c r="BM2" i="37"/>
  <c r="BL2" i="37"/>
  <c r="BK2" i="37"/>
  <c r="BJ2" i="37"/>
  <c r="BI2" i="37"/>
  <c r="BH2" i="37"/>
  <c r="BG2" i="37"/>
  <c r="BF2" i="37"/>
  <c r="BE2" i="37"/>
  <c r="BD2" i="37"/>
  <c r="BC2" i="37"/>
  <c r="BB2" i="37"/>
  <c r="BA2" i="37"/>
  <c r="AZ2" i="37"/>
  <c r="AY2" i="37"/>
  <c r="AX2" i="37"/>
  <c r="AW2" i="37"/>
  <c r="AV2" i="37"/>
  <c r="AU2" i="37"/>
  <c r="AT2" i="37"/>
  <c r="AS2" i="37"/>
  <c r="AR2" i="37"/>
  <c r="AQ2" i="37"/>
  <c r="AP2" i="37"/>
  <c r="AO2" i="37"/>
  <c r="AN2" i="37"/>
  <c r="AM2" i="37"/>
  <c r="AL2" i="37"/>
  <c r="AK2" i="37"/>
  <c r="AJ2" i="37"/>
  <c r="AI2" i="37"/>
  <c r="AH2" i="37"/>
  <c r="AG2" i="37"/>
  <c r="AF2" i="37"/>
  <c r="AE2" i="37"/>
  <c r="AB2" i="37"/>
  <c r="AC2" i="37"/>
  <c r="AD2" i="37"/>
  <c r="AA2" i="37"/>
  <c r="Y2" i="37"/>
  <c r="Z2" i="37"/>
  <c r="X2" i="37"/>
  <c r="V2" i="37"/>
  <c r="W2" i="37"/>
  <c r="U2" i="37"/>
  <c r="T2" i="37"/>
  <c r="S2" i="37"/>
  <c r="R2" i="37"/>
  <c r="Q2" i="37"/>
  <c r="P2" i="37"/>
  <c r="O2" i="37"/>
  <c r="N2" i="37"/>
  <c r="L2" i="37"/>
  <c r="K2" i="37"/>
  <c r="J2" i="37"/>
  <c r="I2" i="37"/>
  <c r="H2" i="37"/>
  <c r="G2" i="37"/>
  <c r="F2" i="37"/>
  <c r="E2" i="37"/>
  <c r="D2" i="37"/>
  <c r="C2" i="37"/>
  <c r="B2" i="37"/>
  <c r="A2" i="37"/>
  <c r="D11" i="40"/>
  <c r="D12" i="40"/>
  <c r="D7" i="40"/>
  <c r="D6" i="40"/>
  <c r="D5" i="40"/>
  <c r="D8" i="40"/>
  <c r="D9" i="40"/>
  <c r="D10" i="40"/>
  <c r="D4" i="40"/>
  <c r="E65" i="38" l="1"/>
  <c r="D61" i="40"/>
  <c r="E116" i="40" s="1"/>
  <c r="G116" i="40" s="1"/>
  <c r="E137" i="38" l="1"/>
  <c r="E136" i="38"/>
  <c r="E135" i="38"/>
  <c r="F181" i="40" l="1"/>
  <c r="F177" i="40"/>
  <c r="E173" i="40"/>
  <c r="E66" i="38" l="1"/>
  <c r="E115" i="40" l="1"/>
  <c r="G115" i="40" s="1"/>
  <c r="E112" i="40"/>
  <c r="E114" i="40"/>
  <c r="G114" i="40" s="1"/>
  <c r="E83" i="40"/>
  <c r="E74" i="40"/>
  <c r="N136" i="38" s="1"/>
  <c r="E69" i="40"/>
  <c r="F86" i="38"/>
  <c r="D86" i="38"/>
  <c r="H116" i="38"/>
  <c r="H115" i="38"/>
  <c r="I116" i="38" l="1"/>
  <c r="DA2" i="37" s="1"/>
  <c r="CZ2" i="37"/>
  <c r="I115" i="38"/>
  <c r="CV2" i="37" s="1"/>
  <c r="CU2" i="37"/>
  <c r="E12" i="39"/>
  <c r="E11" i="39"/>
  <c r="D10" i="43"/>
  <c r="D9" i="43"/>
  <c r="F26" i="32"/>
  <c r="D20" i="32"/>
  <c r="H21" i="32"/>
  <c r="F21" i="32"/>
  <c r="D21" i="32"/>
  <c r="C13" i="43"/>
  <c r="I31" i="39"/>
  <c r="E31" i="39"/>
  <c r="D31" i="39"/>
  <c r="C30" i="39"/>
  <c r="C27" i="39"/>
  <c r="E21" i="39"/>
  <c r="E12" i="43"/>
  <c r="C32" i="39"/>
  <c r="C12" i="43"/>
  <c r="I29" i="39"/>
  <c r="E29" i="39"/>
  <c r="D29" i="39"/>
  <c r="C28" i="39"/>
  <c r="C25" i="39"/>
  <c r="I21" i="39"/>
  <c r="C36" i="39"/>
  <c r="C14" i="39"/>
  <c r="I27" i="39"/>
  <c r="E27" i="39"/>
  <c r="D27" i="39"/>
  <c r="C26" i="39"/>
  <c r="C23" i="39"/>
  <c r="D17" i="39"/>
  <c r="C33" i="39"/>
  <c r="D16" i="39"/>
  <c r="C34" i="39"/>
  <c r="D12" i="43"/>
  <c r="D33" i="39"/>
  <c r="G17" i="39"/>
  <c r="I25" i="39"/>
  <c r="E25" i="39"/>
  <c r="D25" i="39"/>
  <c r="C24" i="39"/>
  <c r="G16" i="39"/>
  <c r="I23" i="39"/>
  <c r="E23" i="39"/>
  <c r="D23" i="39"/>
  <c r="C22" i="39"/>
  <c r="C21" i="39"/>
  <c r="I19" i="39"/>
  <c r="D21" i="39"/>
  <c r="C31" i="39"/>
  <c r="I33" i="39"/>
  <c r="E33" i="39"/>
  <c r="C29" i="39"/>
  <c r="F98" i="38"/>
  <c r="CI2" i="37" s="1"/>
  <c r="F99" i="38"/>
  <c r="C37" i="43"/>
  <c r="C32" i="43"/>
  <c r="C38" i="39"/>
  <c r="C36" i="43"/>
  <c r="C35" i="43"/>
  <c r="C34" i="43"/>
  <c r="C31" i="43"/>
  <c r="C24" i="43"/>
  <c r="F19" i="43"/>
  <c r="A4" i="32"/>
  <c r="E13" i="39"/>
  <c r="H13" i="39"/>
  <c r="N137" i="38"/>
  <c r="N135" i="38"/>
  <c r="D15" i="43"/>
  <c r="D20" i="43"/>
  <c r="E15" i="43"/>
  <c r="F9" i="43"/>
  <c r="F15" i="43"/>
  <c r="G11" i="39"/>
  <c r="F10" i="43"/>
  <c r="D16" i="43"/>
  <c r="H3" i="39"/>
  <c r="F3" i="43"/>
  <c r="D19" i="43"/>
  <c r="C9" i="43"/>
  <c r="E19" i="43"/>
  <c r="C10" i="43"/>
  <c r="F25" i="39"/>
  <c r="G25" i="39"/>
  <c r="G12" i="39"/>
  <c r="C19" i="39" s="1"/>
  <c r="D19" i="39"/>
  <c r="F27" i="39"/>
  <c r="G27" i="39"/>
  <c r="H27" i="39"/>
  <c r="F29" i="39"/>
  <c r="G29" i="39"/>
  <c r="H29" i="39"/>
  <c r="F23" i="39"/>
  <c r="C11" i="39"/>
  <c r="F33" i="39"/>
  <c r="G33" i="39"/>
  <c r="H33" i="39"/>
  <c r="H23" i="39"/>
  <c r="G31" i="39"/>
  <c r="C12" i="39"/>
  <c r="F16" i="39"/>
  <c r="E19" i="39"/>
  <c r="F19" i="39"/>
  <c r="G19" i="39"/>
  <c r="H19" i="39"/>
  <c r="G23" i="39"/>
  <c r="C20" i="39"/>
  <c r="H25" i="39"/>
  <c r="F31" i="39"/>
  <c r="H31" i="39"/>
  <c r="F17" i="39"/>
  <c r="F21" i="39"/>
  <c r="G21" i="39"/>
  <c r="H21" i="39"/>
  <c r="D24" i="32"/>
  <c r="D14" i="32"/>
  <c r="D22" i="32"/>
  <c r="D15" i="32"/>
  <c r="J22" i="32"/>
  <c r="E110" i="40"/>
  <c r="G110" i="40" s="1"/>
  <c r="G112" i="40"/>
  <c r="E111" i="40"/>
  <c r="G111" i="40" s="1"/>
  <c r="C37" i="39" l="1"/>
  <c r="CK2" i="37"/>
  <c r="D21" i="43"/>
  <c r="D17" i="43"/>
  <c r="H135" i="38"/>
  <c r="DK2" i="37" s="1"/>
  <c r="E109" i="40"/>
  <c r="G109" i="40" s="1"/>
  <c r="E108" i="40"/>
  <c r="G108" i="40" s="1"/>
  <c r="D121" i="40" l="1"/>
  <c r="D88" i="40"/>
  <c r="E113" i="40" l="1"/>
  <c r="G113" i="40" s="1"/>
  <c r="D122" i="40" s="1"/>
  <c r="E117" i="40"/>
  <c r="C54" i="40"/>
  <c r="D45" i="40"/>
  <c r="D46" i="40"/>
  <c r="D47" i="40"/>
  <c r="D48" i="40"/>
  <c r="D49" i="40"/>
  <c r="D50" i="40"/>
  <c r="D51" i="40"/>
  <c r="D44" i="40" s="1"/>
  <c r="D54" i="40" l="1"/>
  <c r="D18" i="32" s="1"/>
  <c r="D22" i="39"/>
  <c r="D24" i="39"/>
  <c r="D34" i="39"/>
  <c r="D30" i="39"/>
  <c r="D32" i="39"/>
  <c r="D26" i="39"/>
  <c r="D28" i="39"/>
  <c r="G117" i="40"/>
  <c r="D20" i="39"/>
  <c r="J14" i="32"/>
  <c r="D123" i="40" l="1"/>
  <c r="D124" i="40" s="1"/>
  <c r="D126" i="40" s="1"/>
  <c r="E43" i="38" s="1"/>
  <c r="M2" i="37" s="1"/>
</calcChain>
</file>

<file path=xl/sharedStrings.xml><?xml version="1.0" encoding="utf-8"?>
<sst xmlns="http://schemas.openxmlformats.org/spreadsheetml/2006/main" count="784" uniqueCount="583">
  <si>
    <t>氏　名</t>
  </si>
  <si>
    <t>現住所</t>
  </si>
  <si>
    <t>都道
府県</t>
    <rPh sb="0" eb="2">
      <t>トドウ</t>
    </rPh>
    <rPh sb="3" eb="5">
      <t>フケン</t>
    </rPh>
    <phoneticPr fontId="1"/>
  </si>
  <si>
    <t>市区
町村</t>
    <rPh sb="0" eb="2">
      <t>シク</t>
    </rPh>
    <rPh sb="3" eb="5">
      <t>チョウソン</t>
    </rPh>
    <phoneticPr fontId="1"/>
  </si>
  <si>
    <t>所属学部・
学科等</t>
    <rPh sb="6" eb="8">
      <t>ガッカ</t>
    </rPh>
    <rPh sb="8" eb="9">
      <t>トウ</t>
    </rPh>
    <phoneticPr fontId="1"/>
  </si>
  <si>
    <t>学籍番号</t>
  </si>
  <si>
    <t>学　年</t>
  </si>
  <si>
    <t>昼間・夜間・通信の別</t>
  </si>
  <si>
    <t>大学等における修学の支援に関する法律による</t>
  </si>
  <si>
    <t>授業料減免の対象者の認定の継続に関する申請書</t>
    <phoneticPr fontId="1"/>
  </si>
  <si>
    <t>申請にあたって、私は以下の事項を確認し、理解しています。</t>
  </si>
  <si>
    <t>※以下のすべての項目を申請者本人が記入してください。（＊を附した項目については、該当者のみ記入すること。）</t>
  </si>
  <si>
    <t>　申請者</t>
    <phoneticPr fontId="1"/>
  </si>
  <si>
    <t>※</t>
    <phoneticPr fontId="1"/>
  </si>
  <si>
    <t>　　　　事由　　□　修得した単位数等の合計数が標準単位数の６割以下</t>
  </si>
  <si>
    <t xml:space="preserve">                □　ＧＰＡ等が学部等における下位４分の１に該当</t>
    <phoneticPr fontId="1"/>
  </si>
  <si>
    <t>　　　　　　　　□　学修意欲が著しく低い状況</t>
  </si>
  <si>
    <t>　　□　停学（３月未満の期間のものに限る。）または訓告の処分を受けた。</t>
  </si>
  <si>
    <t>　　□　適格認定における収入額・資産額の判定の結果、授業料等減免対象者及び
　　　　その生計維持者に係る直近の減免額算定基準額又は資産の合計額がそれぞれ
　　　　省令第十条第二項第三号イ又はロに定める額に該当しなくなった。</t>
    <phoneticPr fontId="1"/>
  </si>
  <si>
    <t>　　□　日本国籍を有しておらず、支援対象となる在留資格等を有しなくなった。</t>
  </si>
  <si>
    <t>　　□　本学（本校）が定める日までに減免継続願を提出しなかった。</t>
    <phoneticPr fontId="1"/>
  </si>
  <si>
    <t>　　□　本学（本校）が定める日までに〇〇〇〇〇の届出（提出）を行わなかった。</t>
  </si>
  <si>
    <t>年　　月　　日</t>
  </si>
  <si>
    <t>フリガナ</t>
  </si>
  <si>
    <t>氏　　名</t>
  </si>
  <si>
    <t>授業料等減免の実績に関する報告書</t>
    <rPh sb="7" eb="9">
      <t>ジッセキ</t>
    </rPh>
    <rPh sb="10" eb="11">
      <t>カン</t>
    </rPh>
    <rPh sb="13" eb="16">
      <t>ホウコクショ</t>
    </rPh>
    <phoneticPr fontId="1"/>
  </si>
  <si>
    <t>〇〇〇学校長　〇〇〇〇</t>
    <rPh sb="3" eb="6">
      <t>ガッコウチョウ</t>
    </rPh>
    <phoneticPr fontId="1"/>
  </si>
  <si>
    <t>　大学等における修学の支援に関する法律に基づく授業料等減免について、本学における下記の者の授業料等減免の実施実績を報告します。</t>
    <rPh sb="20" eb="21">
      <t>モト</t>
    </rPh>
    <rPh sb="34" eb="36">
      <t>ホンガク</t>
    </rPh>
    <rPh sb="40" eb="42">
      <t>カキ</t>
    </rPh>
    <rPh sb="43" eb="44">
      <t>シャ</t>
    </rPh>
    <rPh sb="45" eb="48">
      <t>ジュギョウリョウ</t>
    </rPh>
    <rPh sb="48" eb="49">
      <t>トウ</t>
    </rPh>
    <rPh sb="49" eb="51">
      <t>ゲンメン</t>
    </rPh>
    <rPh sb="52" eb="54">
      <t>ジッシ</t>
    </rPh>
    <rPh sb="54" eb="56">
      <t>ジッセキ</t>
    </rPh>
    <rPh sb="57" eb="59">
      <t>ホウコク</t>
    </rPh>
    <phoneticPr fontId="1"/>
  </si>
  <si>
    <t>本学に入学した年度</t>
    <phoneticPr fontId="1"/>
  </si>
  <si>
    <t>令和　　　年　　　月</t>
    <rPh sb="0" eb="2">
      <t>レイワ</t>
    </rPh>
    <rPh sb="5" eb="6">
      <t>ネン</t>
    </rPh>
    <rPh sb="9" eb="10">
      <t>ツキ</t>
    </rPh>
    <phoneticPr fontId="1"/>
  </si>
  <si>
    <t>所属学部・
学科等
（本学）</t>
    <rPh sb="0" eb="2">
      <t>ショゾク</t>
    </rPh>
    <rPh sb="2" eb="4">
      <t>ガクブ</t>
    </rPh>
    <rPh sb="6" eb="8">
      <t>ガッカ</t>
    </rPh>
    <rPh sb="8" eb="9">
      <t>トウ</t>
    </rPh>
    <rPh sb="11" eb="12">
      <t>ホン</t>
    </rPh>
    <rPh sb="12" eb="13">
      <t>ガク</t>
    </rPh>
    <phoneticPr fontId="1"/>
  </si>
  <si>
    <t>修業年限（本学）</t>
    <rPh sb="0" eb="2">
      <t>シュウギョウ</t>
    </rPh>
    <rPh sb="2" eb="4">
      <t>ネンゲン</t>
    </rPh>
    <rPh sb="5" eb="6">
      <t>ホン</t>
    </rPh>
    <rPh sb="6" eb="7">
      <t>ガク</t>
    </rPh>
    <phoneticPr fontId="1"/>
  </si>
  <si>
    <t>　　　　　　　年</t>
    <phoneticPr fontId="1"/>
  </si>
  <si>
    <t>所属学部・
学科等
（貴学）</t>
    <rPh sb="11" eb="13">
      <t>キガク</t>
    </rPh>
    <phoneticPr fontId="1"/>
  </si>
  <si>
    <t>貴学に転学・編入学した年度</t>
    <phoneticPr fontId="1"/>
  </si>
  <si>
    <t>令和　　　年　　　月</t>
    <phoneticPr fontId="1"/>
  </si>
  <si>
    <t>本学における授業料等減免の実績</t>
    <rPh sb="0" eb="1">
      <t>ホン</t>
    </rPh>
    <rPh sb="1" eb="2">
      <t>ガク</t>
    </rPh>
    <rPh sb="6" eb="9">
      <t>ジュギョウリョウ</t>
    </rPh>
    <rPh sb="9" eb="10">
      <t>トウ</t>
    </rPh>
    <rPh sb="10" eb="12">
      <t>ゲンメン</t>
    </rPh>
    <rPh sb="13" eb="15">
      <t>ジッセキ</t>
    </rPh>
    <phoneticPr fontId="1"/>
  </si>
  <si>
    <t>授業料等減免対象者として認定した年月</t>
    <rPh sb="0" eb="3">
      <t>ジュギョウリョウ</t>
    </rPh>
    <rPh sb="3" eb="4">
      <t>トウ</t>
    </rPh>
    <rPh sb="4" eb="6">
      <t>ゲンメン</t>
    </rPh>
    <rPh sb="6" eb="8">
      <t>タイショウ</t>
    </rPh>
    <rPh sb="8" eb="9">
      <t>シャ</t>
    </rPh>
    <rPh sb="12" eb="14">
      <t>ニンテイ</t>
    </rPh>
    <rPh sb="16" eb="18">
      <t>ネンゲツ</t>
    </rPh>
    <phoneticPr fontId="1"/>
  </si>
  <si>
    <t>令和　　　　　年　　　　　月</t>
    <rPh sb="0" eb="2">
      <t>レイワ</t>
    </rPh>
    <rPh sb="7" eb="8">
      <t>ネン</t>
    </rPh>
    <rPh sb="13" eb="14">
      <t>ツキ</t>
    </rPh>
    <phoneticPr fontId="1"/>
  </si>
  <si>
    <t>授業料を減免した期間</t>
    <rPh sb="0" eb="3">
      <t>ジュギョウリョウ</t>
    </rPh>
    <rPh sb="4" eb="6">
      <t>ゲンメン</t>
    </rPh>
    <rPh sb="8" eb="10">
      <t>キカン</t>
    </rPh>
    <phoneticPr fontId="1"/>
  </si>
  <si>
    <t>令和　　年　　月～
　令和　　年　　月（計　　月間）</t>
    <rPh sb="0" eb="2">
      <t>レイワ</t>
    </rPh>
    <rPh sb="4" eb="5">
      <t>ネン</t>
    </rPh>
    <rPh sb="7" eb="8">
      <t>ツキ</t>
    </rPh>
    <rPh sb="11" eb="13">
      <t>レイワ</t>
    </rPh>
    <rPh sb="15" eb="16">
      <t>ネン</t>
    </rPh>
    <rPh sb="18" eb="19">
      <t>ツキ</t>
    </rPh>
    <rPh sb="20" eb="21">
      <t>ケイ</t>
    </rPh>
    <rPh sb="23" eb="24">
      <t>ツキ</t>
    </rPh>
    <rPh sb="24" eb="25">
      <t>アイダ</t>
    </rPh>
    <phoneticPr fontId="1"/>
  </si>
  <si>
    <t>入学金の減免</t>
    <rPh sb="0" eb="3">
      <t>ニュウガクキン</t>
    </rPh>
    <rPh sb="4" eb="6">
      <t>ゲンメン</t>
    </rPh>
    <phoneticPr fontId="1"/>
  </si>
  <si>
    <t>有　　　　　　無</t>
    <rPh sb="0" eb="1">
      <t>ユウ</t>
    </rPh>
    <rPh sb="7" eb="8">
      <t>ム</t>
    </rPh>
    <phoneticPr fontId="1"/>
  </si>
  <si>
    <t>授業料等減免対象者として認定の取消し</t>
    <rPh sb="0" eb="3">
      <t>ジュギョウリョウ</t>
    </rPh>
    <rPh sb="3" eb="4">
      <t>トウ</t>
    </rPh>
    <rPh sb="4" eb="6">
      <t>ゲンメン</t>
    </rPh>
    <rPh sb="6" eb="8">
      <t>タイショウ</t>
    </rPh>
    <rPh sb="8" eb="9">
      <t>シャ</t>
    </rPh>
    <rPh sb="12" eb="14">
      <t>ニンテイ</t>
    </rPh>
    <rPh sb="15" eb="17">
      <t>トリケシ</t>
    </rPh>
    <phoneticPr fontId="1"/>
  </si>
  <si>
    <t>有　　無</t>
    <rPh sb="0" eb="1">
      <t>ユウ</t>
    </rPh>
    <rPh sb="3" eb="4">
      <t>ム</t>
    </rPh>
    <phoneticPr fontId="1"/>
  </si>
  <si>
    <r>
      <rPr>
        <sz val="8"/>
        <color theme="1"/>
        <rFont val="ＭＳ 明朝"/>
        <family val="1"/>
        <charset val="128"/>
      </rPr>
      <t>（認定取消しとなった年月）</t>
    </r>
    <r>
      <rPr>
        <sz val="12"/>
        <color theme="1"/>
        <rFont val="ＭＳ 明朝"/>
        <family val="1"/>
        <charset val="128"/>
      </rPr>
      <t xml:space="preserve">
令和　　　年　　　月</t>
    </r>
    <rPh sb="1" eb="3">
      <t>ニンテイ</t>
    </rPh>
    <rPh sb="3" eb="5">
      <t>トリケシ</t>
    </rPh>
    <rPh sb="10" eb="12">
      <t>ネンゲツ</t>
    </rPh>
    <rPh sb="14" eb="16">
      <t>レイワ</t>
    </rPh>
    <rPh sb="19" eb="20">
      <t>ネン</t>
    </rPh>
    <rPh sb="23" eb="24">
      <t>ツキ</t>
    </rPh>
    <phoneticPr fontId="1"/>
  </si>
  <si>
    <t>授業料等減免対象者としての認定の効力の停止</t>
    <rPh sb="0" eb="3">
      <t>ジュギョウリョウ</t>
    </rPh>
    <rPh sb="3" eb="4">
      <t>トウ</t>
    </rPh>
    <rPh sb="4" eb="6">
      <t>ゲンメン</t>
    </rPh>
    <rPh sb="6" eb="8">
      <t>タイショウ</t>
    </rPh>
    <rPh sb="8" eb="9">
      <t>シャ</t>
    </rPh>
    <rPh sb="13" eb="15">
      <t>ニンテイ</t>
    </rPh>
    <rPh sb="16" eb="18">
      <t>コウリョク</t>
    </rPh>
    <rPh sb="19" eb="21">
      <t>テイシ</t>
    </rPh>
    <phoneticPr fontId="1"/>
  </si>
  <si>
    <r>
      <rPr>
        <sz val="8"/>
        <color theme="1"/>
        <rFont val="ＭＳ 明朝"/>
        <family val="1"/>
        <charset val="128"/>
      </rPr>
      <t>（認定効力停止となった年月）</t>
    </r>
    <r>
      <rPr>
        <sz val="12"/>
        <color theme="1"/>
        <rFont val="ＭＳ 明朝"/>
        <family val="1"/>
        <charset val="128"/>
      </rPr>
      <t xml:space="preserve">
令和　　　年　　　月～
令和　　　年　　　月</t>
    </r>
    <rPh sb="1" eb="3">
      <t>ニンテイ</t>
    </rPh>
    <rPh sb="3" eb="5">
      <t>コウリョク</t>
    </rPh>
    <rPh sb="5" eb="7">
      <t>テイシ</t>
    </rPh>
    <rPh sb="11" eb="13">
      <t>ネンゲツ</t>
    </rPh>
    <rPh sb="15" eb="17">
      <t>レイワ</t>
    </rPh>
    <rPh sb="20" eb="21">
      <t>ネン</t>
    </rPh>
    <rPh sb="24" eb="25">
      <t>ツキ</t>
    </rPh>
    <rPh sb="27" eb="29">
      <t>レイワ</t>
    </rPh>
    <rPh sb="32" eb="33">
      <t>ネン</t>
    </rPh>
    <rPh sb="36" eb="37">
      <t>ツキ</t>
    </rPh>
    <phoneticPr fontId="1"/>
  </si>
  <si>
    <t>　（認定の効力の停止が「有」の場合のみ、その事由として該当するものを選択）</t>
    <rPh sb="2" eb="4">
      <t>ニンテイ</t>
    </rPh>
    <rPh sb="5" eb="7">
      <t>コウリョク</t>
    </rPh>
    <rPh sb="8" eb="10">
      <t>テイシ</t>
    </rPh>
    <rPh sb="12" eb="13">
      <t>アリ</t>
    </rPh>
    <rPh sb="15" eb="17">
      <t>バアイ</t>
    </rPh>
    <rPh sb="22" eb="24">
      <t>ジユウ</t>
    </rPh>
    <rPh sb="27" eb="29">
      <t>ガイトウ</t>
    </rPh>
    <rPh sb="34" eb="36">
      <t>センタク</t>
    </rPh>
    <phoneticPr fontId="1"/>
  </si>
  <si>
    <t>　　□　休学を認められた。(令和　　　年　　月～令和　　　年　　月(予定))</t>
    <phoneticPr fontId="1"/>
  </si>
  <si>
    <t>直近の適格認定における学業成績の判定
を実施した年月</t>
    <rPh sb="0" eb="2">
      <t>チョッキン</t>
    </rPh>
    <rPh sb="3" eb="5">
      <t>テキカク</t>
    </rPh>
    <rPh sb="5" eb="7">
      <t>ニンテイ</t>
    </rPh>
    <rPh sb="11" eb="13">
      <t>ガクギョウ</t>
    </rPh>
    <rPh sb="13" eb="15">
      <t>セイセキ</t>
    </rPh>
    <rPh sb="16" eb="18">
      <t>ハンテイ</t>
    </rPh>
    <rPh sb="20" eb="22">
      <t>ジッシ</t>
    </rPh>
    <rPh sb="24" eb="26">
      <t>ネンゲツ</t>
    </rPh>
    <phoneticPr fontId="1"/>
  </si>
  <si>
    <t>適格認定における学業成績の判定【警告】</t>
    <rPh sb="16" eb="18">
      <t>ケイコク</t>
    </rPh>
    <phoneticPr fontId="1"/>
  </si>
  <si>
    <t>有    無</t>
    <rPh sb="0" eb="1">
      <t>ユウ</t>
    </rPh>
    <rPh sb="5" eb="6">
      <t>ム</t>
    </rPh>
    <phoneticPr fontId="1"/>
  </si>
  <si>
    <r>
      <rPr>
        <sz val="9"/>
        <color theme="1"/>
        <rFont val="ＭＳ 明朝"/>
        <family val="1"/>
        <charset val="128"/>
      </rPr>
      <t>(警告となった年月）</t>
    </r>
    <r>
      <rPr>
        <sz val="12"/>
        <color theme="1"/>
        <rFont val="ＭＳ 明朝"/>
        <family val="1"/>
        <charset val="128"/>
      </rPr>
      <t xml:space="preserve">
令和　　　年　　　月</t>
    </r>
    <rPh sb="1" eb="3">
      <t>ケイコク</t>
    </rPh>
    <rPh sb="7" eb="9">
      <t>ネンゲツ</t>
    </rPh>
    <rPh sb="11" eb="13">
      <t>レイワ</t>
    </rPh>
    <rPh sb="16" eb="17">
      <t>ネン</t>
    </rPh>
    <rPh sb="20" eb="21">
      <t>ツキ</t>
    </rPh>
    <phoneticPr fontId="1"/>
  </si>
  <si>
    <t>　（学業成績の判定【警告】が「有」の場合のみ、その事由として該当するものを選択）</t>
    <rPh sb="2" eb="4">
      <t>ガクギョウ</t>
    </rPh>
    <rPh sb="4" eb="6">
      <t>セイセキ</t>
    </rPh>
    <rPh sb="7" eb="9">
      <t>ハンテイ</t>
    </rPh>
    <rPh sb="10" eb="12">
      <t>ケイコク</t>
    </rPh>
    <rPh sb="15" eb="16">
      <t>アリ</t>
    </rPh>
    <rPh sb="18" eb="20">
      <t>バアイ</t>
    </rPh>
    <rPh sb="25" eb="27">
      <t>ジユウ</t>
    </rPh>
    <rPh sb="30" eb="32">
      <t>ガイトウ</t>
    </rPh>
    <rPh sb="37" eb="39">
      <t>センタク</t>
    </rPh>
    <phoneticPr fontId="1"/>
  </si>
  <si>
    <t>備考（特記事項）</t>
    <rPh sb="0" eb="2">
      <t>ビコウ</t>
    </rPh>
    <rPh sb="3" eb="5">
      <t>トッキ</t>
    </rPh>
    <rPh sb="5" eb="7">
      <t>ジコウ</t>
    </rPh>
    <phoneticPr fontId="1"/>
  </si>
  <si>
    <t>生年月日</t>
    <rPh sb="0" eb="2">
      <t>セイネン</t>
    </rPh>
    <rPh sb="2" eb="4">
      <t>ガッピ</t>
    </rPh>
    <phoneticPr fontId="1"/>
  </si>
  <si>
    <t>※</t>
    <phoneticPr fontId="1"/>
  </si>
  <si>
    <t>　申請書に記載された内容及び提出された書類の情報は、授業料等減免の認定及び本学が実施する経済支援のために利用します。また、今後の授業料等減免制度の検討のため、統計資料の作成に利用する場合がありますが、作成に際しては個人が特定できないように処理します。</t>
    <phoneticPr fontId="1"/>
  </si>
  <si>
    <t>※</t>
    <phoneticPr fontId="1"/>
  </si>
  <si>
    <t>生年月日</t>
    <phoneticPr fontId="1"/>
  </si>
  <si>
    <t>入学年月</t>
    <phoneticPr fontId="1"/>
  </si>
  <si>
    <t>フリガナ</t>
    <phoneticPr fontId="1"/>
  </si>
  <si>
    <t>◆</t>
    <phoneticPr fontId="1"/>
  </si>
  <si>
    <t>　この申請書の記載事項は事実と相違ありません。なお、申請書の記載事項に事実と相違があった場合、認定を取り消され、減免を打ち切られることがあるとともに、在学する学校において減免を受けた金額の支払を求められることがあることを承知しています。</t>
    <phoneticPr fontId="1"/>
  </si>
  <si>
    <t>日本学生支援機構の給付型奨学金に関する情報</t>
    <rPh sb="11" eb="12">
      <t>ガタ</t>
    </rPh>
    <phoneticPr fontId="1"/>
  </si>
  <si>
    <t>　日本学生支援機構の給付型奨学金を併せて受けていただくことが基本です。「日本学生支援機構の給付型奨学金に関する情報」の欄を記入できない場合は、別紙を必ず提出してください。</t>
    <rPh sb="12" eb="13">
      <t>ガタ</t>
    </rPh>
    <rPh sb="47" eb="48">
      <t>ガタ</t>
    </rPh>
    <phoneticPr fontId="1"/>
  </si>
  <si>
    <t>給付奨学金の奨学生番号</t>
    <phoneticPr fontId="1"/>
  </si>
  <si>
    <t>　給付型奨学金を受給しておらず、「機構の給付型奨学金に関する情報」の欄を記入できない場合は、（別紙１）の提出（年1回）が必要です。家計急変による事由の場合は、（別紙１）に代えて（別紙２）の提出が必要です。（給付型奨学金をあわせて受給している場合は、別紙１、２の提出は不要です。）</t>
    <rPh sb="3" eb="4">
      <t>ガタ</t>
    </rPh>
    <rPh sb="8" eb="10">
      <t>ジュキュウ</t>
    </rPh>
    <rPh sb="22" eb="23">
      <t>ガタ</t>
    </rPh>
    <rPh sb="55" eb="56">
      <t>ネン</t>
    </rPh>
    <rPh sb="57" eb="58">
      <t>カイ</t>
    </rPh>
    <rPh sb="72" eb="74">
      <t>ジユウ</t>
    </rPh>
    <rPh sb="80" eb="82">
      <t>ベッシ</t>
    </rPh>
    <rPh sb="85" eb="86">
      <t>カ</t>
    </rPh>
    <rPh sb="105" eb="106">
      <t>ガタ</t>
    </rPh>
    <rPh sb="114" eb="116">
      <t>ジュキュウ</t>
    </rPh>
    <phoneticPr fontId="1"/>
  </si>
  <si>
    <t>公立大学法人宮城大学理事長　殿</t>
  </si>
  <si>
    <t>　公立大学法人宮城大学理事長　殿</t>
  </si>
  <si>
    <t>　授業料等減免の対象者の認定手続きにおいて、独立行政法人日本学生支援機構（以下、「機構」という。）を通じ、宮城大学が機構の保有する私の給付型奨学金に関する情報の送付を受けること及び機構が宮城大学の保有する私の授業料等減免等に関する情報の送付を受けることに同意します。</t>
    <rPh sb="53" eb="55">
      <t>ミヤギ</t>
    </rPh>
    <rPh sb="55" eb="57">
      <t>ダイガク</t>
    </rPh>
    <rPh sb="69" eb="70">
      <t>ガタ</t>
    </rPh>
    <rPh sb="93" eb="95">
      <t>ミヤギ</t>
    </rPh>
    <rPh sb="95" eb="97">
      <t>ダイガク</t>
    </rPh>
    <phoneticPr fontId="1"/>
  </si>
  <si>
    <r>
      <t>　私は貴学に対し、大学等における修学の支援に関する法律による授業料減免</t>
    </r>
    <r>
      <rPr>
        <sz val="10.5"/>
        <color rgb="FF000000"/>
        <rFont val="ＭＳ 明朝"/>
        <family val="1"/>
        <charset val="128"/>
      </rPr>
      <t>の継続を申請します。</t>
    </r>
    <phoneticPr fontId="1"/>
  </si>
  <si>
    <t>申請者</t>
  </si>
  <si>
    <t>学籍番号（学年）</t>
  </si>
  <si>
    <t>所属</t>
  </si>
  <si>
    <t>学群（部）／研究科</t>
  </si>
  <si>
    <t>学類（科）／課程</t>
  </si>
  <si>
    <t>の授業料</t>
  </si>
  <si>
    <t>名称</t>
  </si>
  <si>
    <t>給付額（年額）</t>
  </si>
  <si>
    <t>給付期間</t>
  </si>
  <si>
    <t>貸与型</t>
  </si>
  <si>
    <t>家族状況</t>
  </si>
  <si>
    <t>職業</t>
  </si>
  <si>
    <t>備考</t>
  </si>
  <si>
    <t>添付書類</t>
  </si>
  <si>
    <t>添付書類を確認し，チェック欄に印をつけたうえ提出すること</t>
  </si>
  <si>
    <t>学籍番号</t>
    <rPh sb="0" eb="2">
      <t>ガクセキ</t>
    </rPh>
    <rPh sb="2" eb="4">
      <t>バンゴウ</t>
    </rPh>
    <phoneticPr fontId="1"/>
  </si>
  <si>
    <t>所属</t>
    <rPh sb="0" eb="2">
      <t>ショゾク</t>
    </rPh>
    <phoneticPr fontId="1"/>
  </si>
  <si>
    <t>学年</t>
    <rPh sb="0" eb="2">
      <t>ガクネン</t>
    </rPh>
    <phoneticPr fontId="1"/>
  </si>
  <si>
    <t>●申請者確認用</t>
    <rPh sb="1" eb="4">
      <t>シンセイシャ</t>
    </rPh>
    <rPh sb="4" eb="6">
      <t>カクニン</t>
    </rPh>
    <rPh sb="6" eb="7">
      <t>ヨウ</t>
    </rPh>
    <phoneticPr fontId="1"/>
  </si>
  <si>
    <t>看護学群看護学類</t>
    <rPh sb="0" eb="3">
      <t>カンゴガク</t>
    </rPh>
    <rPh sb="3" eb="4">
      <t>グン</t>
    </rPh>
    <rPh sb="4" eb="6">
      <t>カンゴ</t>
    </rPh>
    <rPh sb="6" eb="8">
      <t>ガクルイ</t>
    </rPh>
    <phoneticPr fontId="1"/>
  </si>
  <si>
    <t>看護学部看護学科</t>
    <rPh sb="0" eb="2">
      <t>カンゴ</t>
    </rPh>
    <rPh sb="2" eb="4">
      <t>ガクブ</t>
    </rPh>
    <rPh sb="4" eb="6">
      <t>カンゴ</t>
    </rPh>
    <rPh sb="6" eb="8">
      <t>ガッカ</t>
    </rPh>
    <phoneticPr fontId="1"/>
  </si>
  <si>
    <t>事業構想学部事業計画学科</t>
    <rPh sb="0" eb="2">
      <t>ジギョウ</t>
    </rPh>
    <rPh sb="2" eb="4">
      <t>コウソウ</t>
    </rPh>
    <rPh sb="4" eb="6">
      <t>ガクブ</t>
    </rPh>
    <rPh sb="6" eb="8">
      <t>ジギョウ</t>
    </rPh>
    <rPh sb="8" eb="10">
      <t>ケイカク</t>
    </rPh>
    <rPh sb="10" eb="12">
      <t>ガッカ</t>
    </rPh>
    <phoneticPr fontId="1"/>
  </si>
  <si>
    <t>事業構想学部デザイン情報学科</t>
    <rPh sb="0" eb="2">
      <t>ジギョウ</t>
    </rPh>
    <rPh sb="2" eb="4">
      <t>コウソウ</t>
    </rPh>
    <rPh sb="4" eb="6">
      <t>ガクブ</t>
    </rPh>
    <rPh sb="10" eb="12">
      <t>ジョウホウ</t>
    </rPh>
    <rPh sb="12" eb="14">
      <t>ガッカ</t>
    </rPh>
    <phoneticPr fontId="1"/>
  </si>
  <si>
    <t>事業構想学群事業プランニング学類</t>
    <rPh sb="0" eb="2">
      <t>ジギョウ</t>
    </rPh>
    <rPh sb="2" eb="4">
      <t>コウソウ</t>
    </rPh>
    <rPh sb="4" eb="6">
      <t>ガクグン</t>
    </rPh>
    <rPh sb="6" eb="8">
      <t>ジギョウ</t>
    </rPh>
    <rPh sb="14" eb="16">
      <t>ガクルイ</t>
    </rPh>
    <phoneticPr fontId="1"/>
  </si>
  <si>
    <t>事業構想学群地域創生学類</t>
    <rPh sb="0" eb="6">
      <t>ジギョウコウソウガクグン</t>
    </rPh>
    <rPh sb="6" eb="10">
      <t>チイキソウセイ</t>
    </rPh>
    <rPh sb="10" eb="12">
      <t>ガクルイ</t>
    </rPh>
    <phoneticPr fontId="1"/>
  </si>
  <si>
    <t>事業構想学群価値創造デザイン学類</t>
    <rPh sb="0" eb="6">
      <t>ジギョウコウソウガクグン</t>
    </rPh>
    <rPh sb="6" eb="8">
      <t>カチ</t>
    </rPh>
    <rPh sb="8" eb="10">
      <t>ソウゾウ</t>
    </rPh>
    <rPh sb="14" eb="16">
      <t>ガクルイ</t>
    </rPh>
    <phoneticPr fontId="1"/>
  </si>
  <si>
    <t>食産業学群食資源開発学類</t>
    <rPh sb="0" eb="1">
      <t>ショク</t>
    </rPh>
    <rPh sb="1" eb="3">
      <t>サンギョウ</t>
    </rPh>
    <rPh sb="3" eb="5">
      <t>ガクグン</t>
    </rPh>
    <rPh sb="5" eb="6">
      <t>ショク</t>
    </rPh>
    <rPh sb="6" eb="8">
      <t>シゲン</t>
    </rPh>
    <rPh sb="8" eb="10">
      <t>カイハツ</t>
    </rPh>
    <rPh sb="10" eb="12">
      <t>ガクルイ</t>
    </rPh>
    <phoneticPr fontId="1"/>
  </si>
  <si>
    <t>食産業学群フードマネジメント学類</t>
    <rPh sb="0" eb="1">
      <t>ショク</t>
    </rPh>
    <rPh sb="1" eb="3">
      <t>サンギョウ</t>
    </rPh>
    <rPh sb="3" eb="5">
      <t>ガクグン</t>
    </rPh>
    <rPh sb="14" eb="16">
      <t>ガクルイ</t>
    </rPh>
    <phoneticPr fontId="1"/>
  </si>
  <si>
    <t>食産業学部ファームビジネス学科</t>
    <rPh sb="0" eb="1">
      <t>ショク</t>
    </rPh>
    <rPh sb="1" eb="3">
      <t>サンギョウ</t>
    </rPh>
    <rPh sb="3" eb="5">
      <t>ガクブ</t>
    </rPh>
    <rPh sb="13" eb="15">
      <t>ガッカ</t>
    </rPh>
    <phoneticPr fontId="1"/>
  </si>
  <si>
    <t>食産業学部フードビジネス学科</t>
    <rPh sb="0" eb="1">
      <t>ショク</t>
    </rPh>
    <rPh sb="1" eb="3">
      <t>サンギョウ</t>
    </rPh>
    <rPh sb="3" eb="5">
      <t>ガクブ</t>
    </rPh>
    <rPh sb="12" eb="14">
      <t>ガッカ</t>
    </rPh>
    <phoneticPr fontId="1"/>
  </si>
  <si>
    <t>事業構想学群（学類未配属）</t>
    <rPh sb="0" eb="2">
      <t>ジギョウ</t>
    </rPh>
    <rPh sb="2" eb="4">
      <t>コウソウ</t>
    </rPh>
    <rPh sb="4" eb="6">
      <t>ガクグン</t>
    </rPh>
    <rPh sb="7" eb="9">
      <t>ガクルイ</t>
    </rPh>
    <rPh sb="9" eb="10">
      <t>ミ</t>
    </rPh>
    <rPh sb="10" eb="12">
      <t>ハイゾク</t>
    </rPh>
    <phoneticPr fontId="1"/>
  </si>
  <si>
    <t>食産業学群（学類未配属）</t>
    <rPh sb="0" eb="1">
      <t>ショク</t>
    </rPh>
    <rPh sb="1" eb="3">
      <t>サンギョウ</t>
    </rPh>
    <rPh sb="3" eb="5">
      <t>ガクグン</t>
    </rPh>
    <rPh sb="6" eb="8">
      <t>ガクルイ</t>
    </rPh>
    <rPh sb="8" eb="9">
      <t>ミ</t>
    </rPh>
    <rPh sb="9" eb="11">
      <t>ハイゾク</t>
    </rPh>
    <phoneticPr fontId="1"/>
  </si>
  <si>
    <t>授業料減免等申請書</t>
    <phoneticPr fontId="1"/>
  </si>
  <si>
    <t>宮城大学長  殿</t>
    <phoneticPr fontId="1"/>
  </si>
  <si>
    <t>宮城大学学生納付金の減免等に関する規程に基づき，下記のとおり申請します。</t>
    <phoneticPr fontId="1"/>
  </si>
  <si>
    <t>記</t>
    <phoneticPr fontId="1"/>
  </si>
  <si>
    <t>氏名</t>
    <rPh sb="0" eb="2">
      <t>（フリガナ）</t>
    </rPh>
    <phoneticPr fontId="17" alignment="distributed"/>
  </si>
  <si>
    <t>入学年度</t>
    <rPh sb="0" eb="2">
      <t>ニュウガク</t>
    </rPh>
    <rPh sb="2" eb="4">
      <t>ネンド</t>
    </rPh>
    <phoneticPr fontId="1"/>
  </si>
  <si>
    <t>　■昼（昼夜開講を含む）　□夜　　□通信</t>
    <phoneticPr fontId="1"/>
  </si>
  <si>
    <t>氏名
（続柄）</t>
    <phoneticPr fontId="1"/>
  </si>
  <si>
    <t>生年月日
（年齢）</t>
    <phoneticPr fontId="1"/>
  </si>
  <si>
    <t>前年の所得
（注１）</t>
    <phoneticPr fontId="1"/>
  </si>
  <si>
    <t>本年の収入見込
（注２）</t>
    <phoneticPr fontId="1"/>
  </si>
  <si>
    <t>本年の所得見込
（注２）</t>
    <phoneticPr fontId="1"/>
  </si>
  <si>
    <t>今日の日付</t>
    <rPh sb="0" eb="2">
      <t>キョウ</t>
    </rPh>
    <rPh sb="3" eb="5">
      <t>ヒヅケ</t>
    </rPh>
    <phoneticPr fontId="1"/>
  </si>
  <si>
    <t>1学年</t>
    <rPh sb="1" eb="3">
      <t>ガクネン</t>
    </rPh>
    <phoneticPr fontId="1"/>
  </si>
  <si>
    <t>2学年</t>
    <rPh sb="1" eb="3">
      <t>ガクネン</t>
    </rPh>
    <phoneticPr fontId="1"/>
  </si>
  <si>
    <t>3学年</t>
    <rPh sb="1" eb="3">
      <t>ガクネン</t>
    </rPh>
    <phoneticPr fontId="1"/>
  </si>
  <si>
    <t>4学年</t>
    <rPh sb="1" eb="3">
      <t>ガクネン</t>
    </rPh>
    <phoneticPr fontId="1"/>
  </si>
  <si>
    <t>看護学群</t>
    <phoneticPr fontId="1"/>
  </si>
  <si>
    <t>看護学部</t>
    <phoneticPr fontId="1"/>
  </si>
  <si>
    <t>事業構想学群</t>
    <phoneticPr fontId="1"/>
  </si>
  <si>
    <t>事業構想学部</t>
    <phoneticPr fontId="1"/>
  </si>
  <si>
    <t>食産業学群</t>
    <phoneticPr fontId="1"/>
  </si>
  <si>
    <t>食産業学部</t>
    <phoneticPr fontId="1"/>
  </si>
  <si>
    <t>後期</t>
    <rPh sb="0" eb="2">
      <t>コウキ</t>
    </rPh>
    <phoneticPr fontId="1"/>
  </si>
  <si>
    <t>申請内容</t>
    <phoneticPr fontId="1"/>
  </si>
  <si>
    <t>給付型</t>
    <phoneticPr fontId="1"/>
  </si>
  <si>
    <t>兄</t>
    <rPh sb="0" eb="1">
      <t>アニ</t>
    </rPh>
    <phoneticPr fontId="1"/>
  </si>
  <si>
    <t>続柄</t>
    <rPh sb="0" eb="2">
      <t>ツヅキガラ</t>
    </rPh>
    <phoneticPr fontId="1"/>
  </si>
  <si>
    <t>父</t>
    <rPh sb="0" eb="1">
      <t>チチ</t>
    </rPh>
    <phoneticPr fontId="1"/>
  </si>
  <si>
    <t>母</t>
    <rPh sb="0" eb="1">
      <t>ハハ</t>
    </rPh>
    <phoneticPr fontId="1"/>
  </si>
  <si>
    <t>姉</t>
    <rPh sb="0" eb="1">
      <t>アネ</t>
    </rPh>
    <phoneticPr fontId="1"/>
  </si>
  <si>
    <t>妹</t>
    <rPh sb="0" eb="1">
      <t>イモウト</t>
    </rPh>
    <phoneticPr fontId="1"/>
  </si>
  <si>
    <t>弟</t>
    <rPh sb="0" eb="1">
      <t>オトウト</t>
    </rPh>
    <phoneticPr fontId="1"/>
  </si>
  <si>
    <t>祖父</t>
    <rPh sb="0" eb="2">
      <t>ソフ</t>
    </rPh>
    <phoneticPr fontId="1"/>
  </si>
  <si>
    <t>祖母</t>
    <rPh sb="0" eb="2">
      <t>ソボ</t>
    </rPh>
    <phoneticPr fontId="1"/>
  </si>
  <si>
    <t>曾祖父</t>
    <rPh sb="0" eb="3">
      <t>ソウソフ</t>
    </rPh>
    <phoneticPr fontId="1"/>
  </si>
  <si>
    <t>曾祖母</t>
    <rPh sb="0" eb="3">
      <t>ソウソボ</t>
    </rPh>
    <phoneticPr fontId="1"/>
  </si>
  <si>
    <t>従兄弟</t>
    <rPh sb="0" eb="3">
      <t>イトコ</t>
    </rPh>
    <phoneticPr fontId="1"/>
  </si>
  <si>
    <t>叔父</t>
    <rPh sb="0" eb="2">
      <t>オジ</t>
    </rPh>
    <phoneticPr fontId="1"/>
  </si>
  <si>
    <t>伯母</t>
    <rPh sb="0" eb="2">
      <t>オバ</t>
    </rPh>
    <phoneticPr fontId="1"/>
  </si>
  <si>
    <t>その他</t>
    <rPh sb="2" eb="3">
      <t>タ</t>
    </rPh>
    <phoneticPr fontId="1"/>
  </si>
  <si>
    <t>注　１　前年の所得金額の欄は，所得に関する市区町村長の証明書から移記すること。</t>
  </si>
  <si>
    <r>
      <t>２　本年の所得見込額は，</t>
    </r>
    <r>
      <rPr>
        <u/>
        <sz val="11"/>
        <color theme="1"/>
        <rFont val="ＭＳ 明朝"/>
        <family val="1"/>
        <charset val="128"/>
      </rPr>
      <t>本年の収入見込額の給与所得控除後の額</t>
    </r>
    <r>
      <rPr>
        <sz val="11"/>
        <color theme="1"/>
        <rFont val="ＭＳ 明朝"/>
        <family val="1"/>
        <charset val="128"/>
      </rPr>
      <t>又は</t>
    </r>
    <r>
      <rPr>
        <u/>
        <sz val="11"/>
        <color theme="1"/>
        <rFont val="ＭＳ 明朝"/>
        <family val="1"/>
        <charset val="128"/>
      </rPr>
      <t>本年の収入見込額から必要経費（専従者控除を含む。）の見込額を減じて得た額</t>
    </r>
    <r>
      <rPr>
        <sz val="11"/>
        <color theme="1"/>
        <rFont val="ＭＳ 明朝"/>
        <family val="1"/>
        <charset val="128"/>
      </rPr>
      <t>を記入する。</t>
    </r>
  </si>
  <si>
    <t>１</t>
    <phoneticPr fontId="1"/>
  </si>
  <si>
    <t>２</t>
    <phoneticPr fontId="1"/>
  </si>
  <si>
    <t>３</t>
    <phoneticPr fontId="1"/>
  </si>
  <si>
    <t>４</t>
    <phoneticPr fontId="1"/>
  </si>
  <si>
    <t>５</t>
    <phoneticPr fontId="1"/>
  </si>
  <si>
    <t>６</t>
    <phoneticPr fontId="1"/>
  </si>
  <si>
    <r>
      <t xml:space="preserve">申請事由
</t>
    </r>
    <r>
      <rPr>
        <sz val="10"/>
        <color theme="1"/>
        <rFont val="ＭＳ 明朝"/>
        <family val="1"/>
        <charset val="128"/>
      </rPr>
      <t>（申請者が具体的に記載すること）</t>
    </r>
    <phoneticPr fontId="1"/>
  </si>
  <si>
    <r>
      <t xml:space="preserve">奨学金
</t>
    </r>
    <r>
      <rPr>
        <sz val="10"/>
        <color theme="1"/>
        <rFont val="ＭＳ 明朝"/>
        <family val="1"/>
        <charset val="128"/>
      </rPr>
      <t>（受給者のみ）</t>
    </r>
    <phoneticPr fontId="1"/>
  </si>
  <si>
    <t>経済状況申告書</t>
  </si>
  <si>
    <t>宮城大学長　殿</t>
  </si>
  <si>
    <t>記</t>
  </si>
  <si>
    <t>続柄</t>
  </si>
  <si>
    <t>家計急変事由</t>
  </si>
  <si>
    <t>直近３ヶ月の給与収入</t>
  </si>
  <si>
    <t>上記の平均値</t>
  </si>
  <si>
    <t>平均値×１２</t>
  </si>
  <si>
    <t>直近３ヶ月の仕送り額</t>
  </si>
  <si>
    <t>【家計急変による場合】</t>
  </si>
  <si>
    <t>　・生計維持者の死亡による場合</t>
  </si>
  <si>
    <t>　・生計維持者の事故・病気による就労困難による場合</t>
  </si>
  <si>
    <t>【外国人留学生の場合】</t>
  </si>
  <si>
    <t>【給与収入がある者（家計急変者・外国人留学生共通）】</t>
  </si>
  <si>
    <t>【実家からの仕送りがある者（外国人留学生のみ）】</t>
  </si>
  <si>
    <t>１</t>
    <phoneticPr fontId="1"/>
  </si>
  <si>
    <t>２</t>
    <phoneticPr fontId="1"/>
  </si>
  <si>
    <t>３</t>
    <phoneticPr fontId="1"/>
  </si>
  <si>
    <t>４</t>
    <phoneticPr fontId="1"/>
  </si>
  <si>
    <t>該当者の
直近の
収入状況</t>
    <phoneticPr fontId="1"/>
  </si>
  <si>
    <t>医師による診断書及び雇用主による病気休職による証明</t>
    <phoneticPr fontId="1"/>
  </si>
  <si>
    <t>雇用保険被保険者離職票又は雇用保険受給者資格者証</t>
    <phoneticPr fontId="1"/>
  </si>
  <si>
    <t>家計急変事由</t>
    <rPh sb="0" eb="2">
      <t>カケイ</t>
    </rPh>
    <rPh sb="2" eb="4">
      <t>キュウヘン</t>
    </rPh>
    <rPh sb="4" eb="6">
      <t>ジユウ</t>
    </rPh>
    <phoneticPr fontId="1"/>
  </si>
  <si>
    <t>死亡</t>
    <rPh sb="0" eb="2">
      <t>シボウ</t>
    </rPh>
    <phoneticPr fontId="1"/>
  </si>
  <si>
    <t>事故又は病気による就労難</t>
    <rPh sb="0" eb="2">
      <t>ジコ</t>
    </rPh>
    <rPh sb="2" eb="3">
      <t>マタ</t>
    </rPh>
    <rPh sb="4" eb="6">
      <t>ビョウキ</t>
    </rPh>
    <rPh sb="9" eb="11">
      <t>シュウロウ</t>
    </rPh>
    <rPh sb="11" eb="12">
      <t>ナン</t>
    </rPh>
    <phoneticPr fontId="1"/>
  </si>
  <si>
    <t>失職</t>
    <rPh sb="0" eb="2">
      <t>シッショク</t>
    </rPh>
    <phoneticPr fontId="1"/>
  </si>
  <si>
    <t>戸籍謄本（抄本）又は住民票（死亡日記載）</t>
    <phoneticPr fontId="1"/>
  </si>
  <si>
    <t>　・生計維持者の失職（非自発的失業によるもの）による場合</t>
    <phoneticPr fontId="1"/>
  </si>
  <si>
    <t>　宮城大学学生納付金の減免等に関する規程に基づく授業料等の減免等を申請するにあたり，経済状況を下記のとおり申告します。</t>
    <phoneticPr fontId="1"/>
  </si>
  <si>
    <t>計算結果→</t>
    <rPh sb="0" eb="2">
      <t>ケイサン</t>
    </rPh>
    <rPh sb="2" eb="4">
      <t>ケッカ</t>
    </rPh>
    <phoneticPr fontId="1"/>
  </si>
  <si>
    <t>●本学独自の制度による授業料減免等申請書</t>
    <rPh sb="1" eb="3">
      <t>ホンガク</t>
    </rPh>
    <rPh sb="3" eb="5">
      <t>ドクジ</t>
    </rPh>
    <rPh sb="6" eb="8">
      <t>セイド</t>
    </rPh>
    <rPh sb="11" eb="14">
      <t>ジュギョウリョウ</t>
    </rPh>
    <rPh sb="14" eb="16">
      <t>ゲンメン</t>
    </rPh>
    <rPh sb="16" eb="17">
      <t>ナド</t>
    </rPh>
    <rPh sb="17" eb="20">
      <t>シンセイショ</t>
    </rPh>
    <phoneticPr fontId="1"/>
  </si>
  <si>
    <t>●経済状況申告書</t>
    <rPh sb="1" eb="3">
      <t>ケイザイ</t>
    </rPh>
    <rPh sb="3" eb="5">
      <t>ジョウキョウ</t>
    </rPh>
    <rPh sb="5" eb="7">
      <t>シンコク</t>
    </rPh>
    <rPh sb="7" eb="8">
      <t>ショ</t>
    </rPh>
    <phoneticPr fontId="1"/>
  </si>
  <si>
    <t>授業料減免等申請書用</t>
    <rPh sb="0" eb="3">
      <t>ジュギョウリョウ</t>
    </rPh>
    <rPh sb="3" eb="5">
      <t>ゲンメン</t>
    </rPh>
    <rPh sb="5" eb="6">
      <t>ナド</t>
    </rPh>
    <rPh sb="6" eb="9">
      <t>シンセイショ</t>
    </rPh>
    <rPh sb="9" eb="10">
      <t>ヨウ</t>
    </rPh>
    <phoneticPr fontId="1"/>
  </si>
  <si>
    <t>-</t>
    <phoneticPr fontId="1"/>
  </si>
  <si>
    <t>給付型奨学金の奨学生番号</t>
  </si>
  <si>
    <t>申請事由</t>
  </si>
  <si>
    <t>平均値×12</t>
  </si>
  <si>
    <t>申請（猶予or分納）</t>
    <rPh sb="0" eb="2">
      <t>シンセイ</t>
    </rPh>
    <rPh sb="3" eb="5">
      <t>ユウヨ</t>
    </rPh>
    <rPh sb="7" eb="9">
      <t>ブンノウ</t>
    </rPh>
    <phoneticPr fontId="1"/>
  </si>
  <si>
    <t>申請（修学支援の継続）</t>
    <rPh sb="0" eb="2">
      <t>シンセイ</t>
    </rPh>
    <rPh sb="3" eb="5">
      <t>シュウガク</t>
    </rPh>
    <rPh sb="5" eb="7">
      <t>シエン</t>
    </rPh>
    <rPh sb="8" eb="10">
      <t>ケイゾク</t>
    </rPh>
    <phoneticPr fontId="1"/>
  </si>
  <si>
    <t>申請区分確認（修学支援・継続）</t>
    <rPh sb="0" eb="2">
      <t>シンセイ</t>
    </rPh>
    <rPh sb="2" eb="4">
      <t>クブン</t>
    </rPh>
    <rPh sb="4" eb="6">
      <t>カクニン</t>
    </rPh>
    <rPh sb="7" eb="9">
      <t>シュウガク</t>
    </rPh>
    <rPh sb="9" eb="11">
      <t>シエン</t>
    </rPh>
    <rPh sb="12" eb="14">
      <t>ケイゾク</t>
    </rPh>
    <phoneticPr fontId="1"/>
  </si>
  <si>
    <t>申請区分確認（経済的事由or震災）</t>
    <rPh sb="0" eb="2">
      <t>シンセイ</t>
    </rPh>
    <rPh sb="2" eb="4">
      <t>クブン</t>
    </rPh>
    <rPh sb="4" eb="6">
      <t>カクニン</t>
    </rPh>
    <rPh sb="7" eb="10">
      <t>ケイザイテキ</t>
    </rPh>
    <rPh sb="10" eb="12">
      <t>ジユウ</t>
    </rPh>
    <rPh sb="14" eb="16">
      <t>シンサイ</t>
    </rPh>
    <phoneticPr fontId="1"/>
  </si>
  <si>
    <t>申請区分確認（納付猶予・分割納付）</t>
    <rPh sb="0" eb="2">
      <t>シンセイ</t>
    </rPh>
    <rPh sb="2" eb="4">
      <t>クブン</t>
    </rPh>
    <rPh sb="4" eb="6">
      <t>カクニン</t>
    </rPh>
    <rPh sb="7" eb="9">
      <t>ノウフ</t>
    </rPh>
    <rPh sb="9" eb="11">
      <t>ユウヨ</t>
    </rPh>
    <rPh sb="12" eb="14">
      <t>ブンカツ</t>
    </rPh>
    <rPh sb="14" eb="16">
      <t>ノウフ</t>
    </rPh>
    <phoneticPr fontId="1"/>
  </si>
  <si>
    <t>申請しない</t>
    <rPh sb="0" eb="2">
      <t>シンセイ</t>
    </rPh>
    <phoneticPr fontId="1"/>
  </si>
  <si>
    <t>申請する（修学支援新制度による給付型奨学金を受給している）</t>
    <rPh sb="0" eb="2">
      <t>シンセイ</t>
    </rPh>
    <rPh sb="5" eb="7">
      <t>シュウガク</t>
    </rPh>
    <rPh sb="7" eb="9">
      <t>シエン</t>
    </rPh>
    <rPh sb="9" eb="12">
      <t>シンセイド</t>
    </rPh>
    <phoneticPr fontId="1"/>
  </si>
  <si>
    <t>申請しない（修学支援新制度による給付型奨学金を受給していない）</t>
    <rPh sb="0" eb="2">
      <t>シンセイ</t>
    </rPh>
    <phoneticPr fontId="1"/>
  </si>
  <si>
    <t>申請区分フラグ</t>
    <rPh sb="0" eb="2">
      <t>シンセイ</t>
    </rPh>
    <rPh sb="2" eb="4">
      <t>クブン</t>
    </rPh>
    <phoneticPr fontId="1"/>
  </si>
  <si>
    <t>追加書類なし</t>
    <rPh sb="0" eb="2">
      <t>ツイカ</t>
    </rPh>
    <rPh sb="2" eb="4">
      <t>ショルイ</t>
    </rPh>
    <phoneticPr fontId="1"/>
  </si>
  <si>
    <t>申請区分</t>
    <rPh sb="0" eb="2">
      <t>シンセイ</t>
    </rPh>
    <rPh sb="2" eb="4">
      <t>クブン</t>
    </rPh>
    <phoneticPr fontId="1"/>
  </si>
  <si>
    <t>申請フラグ結果</t>
    <rPh sb="0" eb="2">
      <t>シンセイ</t>
    </rPh>
    <rPh sb="5" eb="7">
      <t>ケッカ</t>
    </rPh>
    <phoneticPr fontId="1"/>
  </si>
  <si>
    <t>添付書類</t>
    <rPh sb="0" eb="2">
      <t>テンプ</t>
    </rPh>
    <rPh sb="2" eb="4">
      <t>ショルイ</t>
    </rPh>
    <phoneticPr fontId="1"/>
  </si>
  <si>
    <t>フラグ（申請区分確認・提出書類チェック用）</t>
    <rPh sb="4" eb="6">
      <t>シンセイ</t>
    </rPh>
    <rPh sb="6" eb="8">
      <t>クブン</t>
    </rPh>
    <rPh sb="8" eb="10">
      <t>カクニン</t>
    </rPh>
    <rPh sb="11" eb="13">
      <t>テイシュツ</t>
    </rPh>
    <rPh sb="13" eb="15">
      <t>ショルイ</t>
    </rPh>
    <rPh sb="19" eb="20">
      <t>ヨウ</t>
    </rPh>
    <phoneticPr fontId="1"/>
  </si>
  <si>
    <t>フラグ（申請区分確認用）</t>
    <rPh sb="4" eb="6">
      <t>シンセイ</t>
    </rPh>
    <rPh sb="6" eb="8">
      <t>クブン</t>
    </rPh>
    <rPh sb="8" eb="10">
      <t>カクニン</t>
    </rPh>
    <rPh sb="10" eb="11">
      <t>ヨウ</t>
    </rPh>
    <phoneticPr fontId="1"/>
  </si>
  <si>
    <t>罹災証明書（過去に減免を受けた者は不要）</t>
    <rPh sb="0" eb="2">
      <t>リサイ</t>
    </rPh>
    <rPh sb="2" eb="5">
      <t>ショウメイショ</t>
    </rPh>
    <rPh sb="6" eb="8">
      <t>カコ</t>
    </rPh>
    <rPh sb="9" eb="11">
      <t>ゲンメン</t>
    </rPh>
    <rPh sb="12" eb="13">
      <t>ウ</t>
    </rPh>
    <rPh sb="15" eb="16">
      <t>モノ</t>
    </rPh>
    <rPh sb="17" eb="19">
      <t>フヨウ</t>
    </rPh>
    <phoneticPr fontId="1"/>
  </si>
  <si>
    <t>ー</t>
    <phoneticPr fontId="1"/>
  </si>
  <si>
    <t>R2年度課税証明書（学生及び学生と生計を一にする者全員）</t>
    <rPh sb="10" eb="12">
      <t>ガクセイ</t>
    </rPh>
    <rPh sb="12" eb="13">
      <t>オヨ</t>
    </rPh>
    <rPh sb="14" eb="16">
      <t>ガクセイ</t>
    </rPh>
    <rPh sb="17" eb="19">
      <t>セイケイ</t>
    </rPh>
    <rPh sb="20" eb="21">
      <t>イチ</t>
    </rPh>
    <rPh sb="24" eb="25">
      <t>モノ</t>
    </rPh>
    <rPh sb="25" eb="27">
      <t>ゼンイン</t>
    </rPh>
    <phoneticPr fontId="1"/>
  </si>
  <si>
    <t>R2年度課税証明書（学生及び学生と生計を一にする者全員）</t>
    <phoneticPr fontId="1"/>
  </si>
  <si>
    <t>【申請エラー】
合わせて申請できない区分です</t>
    <rPh sb="1" eb="3">
      <t>シンセイ</t>
    </rPh>
    <rPh sb="8" eb="9">
      <t>ア</t>
    </rPh>
    <rPh sb="12" eb="14">
      <t>シンセイ</t>
    </rPh>
    <rPh sb="18" eb="20">
      <t>クブン</t>
    </rPh>
    <phoneticPr fontId="1"/>
  </si>
  <si>
    <t>エラー処理</t>
    <rPh sb="3" eb="5">
      <t>ショリ</t>
    </rPh>
    <phoneticPr fontId="1"/>
  </si>
  <si>
    <t>エラー内容</t>
    <rPh sb="3" eb="5">
      <t>ナイヨウ</t>
    </rPh>
    <phoneticPr fontId="1"/>
  </si>
  <si>
    <t>エラーコード</t>
    <phoneticPr fontId="1"/>
  </si>
  <si>
    <t>E01</t>
    <phoneticPr fontId="1"/>
  </si>
  <si>
    <t>E02</t>
    <phoneticPr fontId="1"/>
  </si>
  <si>
    <t>R2年度課税証明書（学生及び学生と生計を一にする者全員）
経済状況申告書
その他、経済状況申告書　4に記載の書類</t>
    <rPh sb="29" eb="31">
      <t>ケイザイ</t>
    </rPh>
    <rPh sb="31" eb="33">
      <t>ジョウキョウ</t>
    </rPh>
    <rPh sb="33" eb="35">
      <t>シンコク</t>
    </rPh>
    <rPh sb="35" eb="36">
      <t>ショ</t>
    </rPh>
    <rPh sb="39" eb="40">
      <t>タ</t>
    </rPh>
    <rPh sb="41" eb="43">
      <t>ケイザイ</t>
    </rPh>
    <rPh sb="43" eb="45">
      <t>ジョウキョウ</t>
    </rPh>
    <rPh sb="45" eb="47">
      <t>シンコク</t>
    </rPh>
    <rPh sb="47" eb="48">
      <t>ショ</t>
    </rPh>
    <rPh sb="51" eb="53">
      <t>キサイ</t>
    </rPh>
    <rPh sb="54" eb="56">
      <t>ショルイ</t>
    </rPh>
    <phoneticPr fontId="1"/>
  </si>
  <si>
    <t>エラーコード掃き出しフラグ管理</t>
    <rPh sb="6" eb="7">
      <t>ハ</t>
    </rPh>
    <rPh sb="8" eb="9">
      <t>ダ</t>
    </rPh>
    <rPh sb="13" eb="15">
      <t>カンリ</t>
    </rPh>
    <phoneticPr fontId="1"/>
  </si>
  <si>
    <t>留学生</t>
    <rPh sb="0" eb="3">
      <t>リュウガクセイ</t>
    </rPh>
    <phoneticPr fontId="1"/>
  </si>
  <si>
    <t>使用するエラーコード</t>
    <rPh sb="0" eb="2">
      <t>シヨウ</t>
    </rPh>
    <phoneticPr fontId="1"/>
  </si>
  <si>
    <t>使用する項目</t>
    <rPh sb="0" eb="2">
      <t>シヨウ</t>
    </rPh>
    <rPh sb="4" eb="6">
      <t>コウモク</t>
    </rPh>
    <phoneticPr fontId="1"/>
  </si>
  <si>
    <t>フラグチェッカー</t>
    <phoneticPr fontId="1"/>
  </si>
  <si>
    <t>エラーコード帰り値</t>
    <rPh sb="6" eb="7">
      <t>カエ</t>
    </rPh>
    <rPh sb="8" eb="9">
      <t>アタイ</t>
    </rPh>
    <phoneticPr fontId="1"/>
  </si>
  <si>
    <t>結果（帰り値）</t>
    <rPh sb="0" eb="2">
      <t>ケッカ</t>
    </rPh>
    <rPh sb="3" eb="4">
      <t>カエ</t>
    </rPh>
    <rPh sb="5" eb="6">
      <t>アタイ</t>
    </rPh>
    <phoneticPr fontId="1"/>
  </si>
  <si>
    <t>・「大学院生」又は「留学生」は修学支援新制度の対象ではありません。</t>
    <rPh sb="2" eb="4">
      <t>ダイガク</t>
    </rPh>
    <rPh sb="4" eb="6">
      <t>インセイ</t>
    </rPh>
    <rPh sb="7" eb="8">
      <t>マタ</t>
    </rPh>
    <rPh sb="10" eb="13">
      <t>リュウガクセイ</t>
    </rPh>
    <rPh sb="15" eb="17">
      <t>シュウガク</t>
    </rPh>
    <rPh sb="17" eb="19">
      <t>シエン</t>
    </rPh>
    <rPh sb="19" eb="22">
      <t>シンセイド</t>
    </rPh>
    <rPh sb="23" eb="25">
      <t>タイショウ</t>
    </rPh>
    <phoneticPr fontId="1"/>
  </si>
  <si>
    <t>・「2020年度入学の学群生（大学院・留学生除く）」は，「経済的事由による授業料減免に」を申請できません。（高校卒業3年を経過後に本学に入学した学生を除く）</t>
    <rPh sb="6" eb="8">
      <t>ネンド</t>
    </rPh>
    <rPh sb="8" eb="10">
      <t>ニュウガク</t>
    </rPh>
    <rPh sb="11" eb="13">
      <t>ガクグン</t>
    </rPh>
    <rPh sb="13" eb="14">
      <t>セイ</t>
    </rPh>
    <rPh sb="15" eb="18">
      <t>ダイガクイン</t>
    </rPh>
    <rPh sb="19" eb="22">
      <t>リュウガクセイ</t>
    </rPh>
    <rPh sb="22" eb="23">
      <t>ノゾ</t>
    </rPh>
    <rPh sb="29" eb="32">
      <t>ケイザイテキ</t>
    </rPh>
    <rPh sb="32" eb="34">
      <t>ジユウ</t>
    </rPh>
    <rPh sb="37" eb="40">
      <t>ジュギョウリョウ</t>
    </rPh>
    <rPh sb="40" eb="42">
      <t>ゲンメン</t>
    </rPh>
    <rPh sb="45" eb="47">
      <t>シンセイ</t>
    </rPh>
    <rPh sb="54" eb="56">
      <t>コウコウ</t>
    </rPh>
    <rPh sb="56" eb="58">
      <t>ソツギョウ</t>
    </rPh>
    <rPh sb="59" eb="60">
      <t>ネン</t>
    </rPh>
    <rPh sb="61" eb="63">
      <t>ケイカ</t>
    </rPh>
    <rPh sb="63" eb="64">
      <t>アト</t>
    </rPh>
    <rPh sb="65" eb="67">
      <t>ホンガク</t>
    </rPh>
    <rPh sb="68" eb="70">
      <t>ニュウガク</t>
    </rPh>
    <rPh sb="72" eb="74">
      <t>ガクセイ</t>
    </rPh>
    <rPh sb="75" eb="76">
      <t>ノゾ</t>
    </rPh>
    <phoneticPr fontId="1"/>
  </si>
  <si>
    <t>E00</t>
    <phoneticPr fontId="1"/>
  </si>
  <si>
    <t>申請区分の登録が完了していません。</t>
    <rPh sb="0" eb="2">
      <t>シンセイ</t>
    </rPh>
    <rPh sb="2" eb="4">
      <t>クブン</t>
    </rPh>
    <rPh sb="5" eb="7">
      <t>トウロク</t>
    </rPh>
    <rPh sb="8" eb="10">
      <t>カンリョウ</t>
    </rPh>
    <phoneticPr fontId="1"/>
  </si>
  <si>
    <t>申請区分（修学支援）</t>
    <rPh sb="0" eb="2">
      <t>シンセイ</t>
    </rPh>
    <rPh sb="2" eb="4">
      <t>クブン</t>
    </rPh>
    <rPh sb="5" eb="7">
      <t>シュウガク</t>
    </rPh>
    <rPh sb="7" eb="9">
      <t>シエン</t>
    </rPh>
    <phoneticPr fontId="1"/>
  </si>
  <si>
    <t>申請区分（経済的事由・震災）</t>
    <rPh sb="0" eb="2">
      <t>シンセイ</t>
    </rPh>
    <rPh sb="2" eb="4">
      <t>クブン</t>
    </rPh>
    <rPh sb="5" eb="7">
      <t>ケイザイ</t>
    </rPh>
    <rPh sb="7" eb="8">
      <t>テキ</t>
    </rPh>
    <rPh sb="8" eb="10">
      <t>ジユウ</t>
    </rPh>
    <rPh sb="11" eb="13">
      <t>シンサイ</t>
    </rPh>
    <phoneticPr fontId="1"/>
  </si>
  <si>
    <t>申請区分（猶予・分納）</t>
    <rPh sb="0" eb="2">
      <t>シンセイ</t>
    </rPh>
    <rPh sb="2" eb="4">
      <t>クブン</t>
    </rPh>
    <rPh sb="5" eb="7">
      <t>ユウヨ</t>
    </rPh>
    <rPh sb="8" eb="10">
      <t>ブンノウ</t>
    </rPh>
    <phoneticPr fontId="1"/>
  </si>
  <si>
    <t>【令和2年度後期授業料減免等申請　入力フォーム】</t>
    <phoneticPr fontId="1"/>
  </si>
  <si>
    <t>家族状況確認</t>
    <rPh sb="0" eb="2">
      <t>カゾク</t>
    </rPh>
    <rPh sb="2" eb="4">
      <t>ジョウキョウ</t>
    </rPh>
    <rPh sb="4" eb="6">
      <t>カクニン</t>
    </rPh>
    <phoneticPr fontId="1"/>
  </si>
  <si>
    <t>奨学金状況確認</t>
    <rPh sb="0" eb="3">
      <t>ショウガクキン</t>
    </rPh>
    <rPh sb="3" eb="5">
      <t>ジョウキョウ</t>
    </rPh>
    <rPh sb="5" eb="7">
      <t>カクニン</t>
    </rPh>
    <phoneticPr fontId="1"/>
  </si>
  <si>
    <t>左の平均値</t>
    <rPh sb="0" eb="1">
      <t>ヒダリ</t>
    </rPh>
    <phoneticPr fontId="1"/>
  </si>
  <si>
    <t>３　修学支援新制度による減免の継続</t>
    <rPh sb="2" eb="4">
      <t>シュウガク</t>
    </rPh>
    <rPh sb="4" eb="6">
      <t>シエン</t>
    </rPh>
    <rPh sb="6" eb="9">
      <t>シンセイド</t>
    </rPh>
    <rPh sb="12" eb="14">
      <t>ゲンメン</t>
    </rPh>
    <rPh sb="15" eb="17">
      <t>ケイゾク</t>
    </rPh>
    <phoneticPr fontId="1"/>
  </si>
  <si>
    <t>４　本学独自の減免等制度（経済的事由，東日本大震災，納付猶予・分割納付）</t>
    <rPh sb="2" eb="4">
      <t>ホンガク</t>
    </rPh>
    <rPh sb="4" eb="6">
      <t>ドクジ</t>
    </rPh>
    <rPh sb="7" eb="9">
      <t>ゲンメン</t>
    </rPh>
    <rPh sb="9" eb="10">
      <t>ナド</t>
    </rPh>
    <rPh sb="10" eb="12">
      <t>セイド</t>
    </rPh>
    <rPh sb="13" eb="16">
      <t>ケイザイテキ</t>
    </rPh>
    <rPh sb="16" eb="18">
      <t>ジユウ</t>
    </rPh>
    <rPh sb="19" eb="25">
      <t>ヒガシニホンダイシンサイ</t>
    </rPh>
    <rPh sb="26" eb="28">
      <t>ノウフ</t>
    </rPh>
    <rPh sb="28" eb="30">
      <t>ユウヨ</t>
    </rPh>
    <rPh sb="31" eb="33">
      <t>ブンカツ</t>
    </rPh>
    <rPh sb="33" eb="35">
      <t>ノウフ</t>
    </rPh>
    <phoneticPr fontId="1"/>
  </si>
  <si>
    <t>５　経済状況申告書</t>
    <rPh sb="2" eb="4">
      <t>ケイザイ</t>
    </rPh>
    <rPh sb="4" eb="6">
      <t>ジョウキョウ</t>
    </rPh>
    <rPh sb="6" eb="8">
      <t>シンコク</t>
    </rPh>
    <rPh sb="8" eb="9">
      <t>ショ</t>
    </rPh>
    <phoneticPr fontId="1"/>
  </si>
  <si>
    <t>直近の収入状況</t>
    <rPh sb="0" eb="2">
      <t>チョッキン</t>
    </rPh>
    <rPh sb="3" eb="5">
      <t>シュウニュウ</t>
    </rPh>
    <rPh sb="5" eb="7">
      <t>ジョウキョウ</t>
    </rPh>
    <phoneticPr fontId="1"/>
  </si>
  <si>
    <t>１　学生情報（全員回答）</t>
    <rPh sb="2" eb="4">
      <t>ガクセイ</t>
    </rPh>
    <rPh sb="4" eb="6">
      <t>ジョウホウ</t>
    </rPh>
    <rPh sb="7" eb="9">
      <t>ゼンイン</t>
    </rPh>
    <rPh sb="9" eb="11">
      <t>カイトウ</t>
    </rPh>
    <phoneticPr fontId="1"/>
  </si>
  <si>
    <t>２　申請区分（全員回答）</t>
    <rPh sb="2" eb="4">
      <t>シンセイ</t>
    </rPh>
    <rPh sb="4" eb="6">
      <t>クブン</t>
    </rPh>
    <rPh sb="7" eb="9">
      <t>ゼンイン</t>
    </rPh>
    <rPh sb="9" eb="11">
      <t>カイトウ</t>
    </rPh>
    <phoneticPr fontId="1"/>
  </si>
  <si>
    <t>申請日（本フォームの入力日）</t>
    <rPh sb="0" eb="2">
      <t>シンセイ</t>
    </rPh>
    <rPh sb="2" eb="3">
      <t>ビ</t>
    </rPh>
    <rPh sb="4" eb="5">
      <t>ホン</t>
    </rPh>
    <rPh sb="10" eb="12">
      <t>ニュウリョク</t>
    </rPh>
    <rPh sb="12" eb="13">
      <t>ビ</t>
    </rPh>
    <phoneticPr fontId="1"/>
  </si>
  <si>
    <t>所属（プルダウンから選択）</t>
    <rPh sb="0" eb="2">
      <t>ショゾク</t>
    </rPh>
    <rPh sb="10" eb="12">
      <t>センタク</t>
    </rPh>
    <phoneticPr fontId="1"/>
  </si>
  <si>
    <t>学年（プルダウンから選択）</t>
    <rPh sb="0" eb="2">
      <t>ガクネン</t>
    </rPh>
    <rPh sb="10" eb="12">
      <t>センタク</t>
    </rPh>
    <phoneticPr fontId="1"/>
  </si>
  <si>
    <t>フリガナ（半角カナ入力）</t>
    <rPh sb="5" eb="7">
      <t>ハンカク</t>
    </rPh>
    <rPh sb="9" eb="11">
      <t>ニュウリョク</t>
    </rPh>
    <phoneticPr fontId="1"/>
  </si>
  <si>
    <t>氏名（全角入力）</t>
    <rPh sb="0" eb="2">
      <t>シメイ</t>
    </rPh>
    <rPh sb="3" eb="5">
      <t>ゼンカク</t>
    </rPh>
    <rPh sb="5" eb="7">
      <t>ニュウリョク</t>
    </rPh>
    <phoneticPr fontId="1"/>
  </si>
  <si>
    <t>申請確認</t>
    <rPh sb="0" eb="2">
      <t>シンセイ</t>
    </rPh>
    <rPh sb="2" eb="4">
      <t>カクニン</t>
    </rPh>
    <phoneticPr fontId="1"/>
  </si>
  <si>
    <t>申請する（経済的事由による減免，家計急変）</t>
    <rPh sb="0" eb="2">
      <t>シンセイ</t>
    </rPh>
    <rPh sb="5" eb="8">
      <t>ケイザイテキ</t>
    </rPh>
    <rPh sb="8" eb="10">
      <t>ジユウ</t>
    </rPh>
    <rPh sb="13" eb="15">
      <t>ゲンメン</t>
    </rPh>
    <rPh sb="16" eb="18">
      <t>カケイ</t>
    </rPh>
    <rPh sb="18" eb="20">
      <t>キュウヘン</t>
    </rPh>
    <phoneticPr fontId="1"/>
  </si>
  <si>
    <t>申請する（経済的事由による減免，留学生）</t>
    <rPh sb="0" eb="2">
      <t>シンセイ</t>
    </rPh>
    <rPh sb="5" eb="8">
      <t>ケイザイテキ</t>
    </rPh>
    <rPh sb="8" eb="10">
      <t>ジユウ</t>
    </rPh>
    <rPh sb="13" eb="15">
      <t>ゲンメン</t>
    </rPh>
    <rPh sb="16" eb="19">
      <t>リュウガクセイ</t>
    </rPh>
    <phoneticPr fontId="1"/>
  </si>
  <si>
    <t>申請する（東日本大震災の被災者に対する減免）</t>
    <rPh sb="0" eb="2">
      <t>シンセイ</t>
    </rPh>
    <rPh sb="5" eb="11">
      <t>ヒガシニホンダイシンサイ</t>
    </rPh>
    <rPh sb="12" eb="15">
      <t>ヒサイシャ</t>
    </rPh>
    <rPh sb="16" eb="17">
      <t>タイ</t>
    </rPh>
    <rPh sb="19" eb="21">
      <t>ゲンメン</t>
    </rPh>
    <phoneticPr fontId="1"/>
  </si>
  <si>
    <t>申請する（納付猶予）</t>
    <rPh sb="0" eb="2">
      <t>シンセイ</t>
    </rPh>
    <rPh sb="5" eb="7">
      <t>ノウフ</t>
    </rPh>
    <rPh sb="7" eb="9">
      <t>ユウヨ</t>
    </rPh>
    <phoneticPr fontId="1"/>
  </si>
  <si>
    <t>申請する（分割納付）</t>
    <rPh sb="0" eb="2">
      <t>シンセイ</t>
    </rPh>
    <rPh sb="5" eb="7">
      <t>ブンカツ</t>
    </rPh>
    <rPh sb="7" eb="9">
      <t>ノウフ</t>
    </rPh>
    <phoneticPr fontId="1"/>
  </si>
  <si>
    <t>申請する（経済的事由による減免）</t>
    <rPh sb="0" eb="2">
      <t>シンセイ</t>
    </rPh>
    <rPh sb="5" eb="8">
      <t>ケイザイテキ</t>
    </rPh>
    <rPh sb="8" eb="10">
      <t>ジユウ</t>
    </rPh>
    <rPh sb="13" eb="15">
      <t>ゲンメン</t>
    </rPh>
    <phoneticPr fontId="1"/>
  </si>
  <si>
    <t>「申請しない」又は空欄の場合、当該区分の設問に回答した場合であっても申請は受理されませんのでご注意ください。</t>
    <rPh sb="1" eb="3">
      <t>シンセイ</t>
    </rPh>
    <rPh sb="7" eb="8">
      <t>マタ</t>
    </rPh>
    <rPh sb="9" eb="11">
      <t>クウラン</t>
    </rPh>
    <rPh sb="12" eb="14">
      <t>バアイ</t>
    </rPh>
    <rPh sb="15" eb="17">
      <t>トウガイ</t>
    </rPh>
    <rPh sb="17" eb="19">
      <t>クブン</t>
    </rPh>
    <rPh sb="20" eb="22">
      <t>セツモン</t>
    </rPh>
    <rPh sb="23" eb="25">
      <t>カイトウ</t>
    </rPh>
    <rPh sb="27" eb="29">
      <t>バアイ</t>
    </rPh>
    <rPh sb="34" eb="36">
      <t>シンセイ</t>
    </rPh>
    <phoneticPr fontId="1"/>
  </si>
  <si>
    <t>申請する制度名</t>
    <rPh sb="0" eb="2">
      <t>シンセイ</t>
    </rPh>
    <rPh sb="4" eb="6">
      <t>セイド</t>
    </rPh>
    <rPh sb="6" eb="7">
      <t>メイ</t>
    </rPh>
    <phoneticPr fontId="1"/>
  </si>
  <si>
    <t>エラーメッセージ</t>
    <phoneticPr fontId="1"/>
  </si>
  <si>
    <t>申請（経済的事由or東日本大震災）</t>
    <rPh sb="0" eb="2">
      <t>シンセイ</t>
    </rPh>
    <rPh sb="3" eb="5">
      <t>ケイザイ</t>
    </rPh>
    <rPh sb="5" eb="6">
      <t>テキ</t>
    </rPh>
    <rPh sb="6" eb="8">
      <t>ジユウ</t>
    </rPh>
    <rPh sb="10" eb="11">
      <t>ヒガシ</t>
    </rPh>
    <rPh sb="11" eb="13">
      <t>ニホン</t>
    </rPh>
    <rPh sb="13" eb="14">
      <t>ダイ</t>
    </rPh>
    <rPh sb="14" eb="16">
      <t>シンサイ</t>
    </rPh>
    <phoneticPr fontId="1"/>
  </si>
  <si>
    <t>新規で「修学支援新制度による授業料減免」を希望する場合は、「日本学生支援機構の給付型奨学金」の申請を行ってください。</t>
    <rPh sb="0" eb="2">
      <t>シンキ</t>
    </rPh>
    <rPh sb="4" eb="8">
      <t>シュウガクシエン</t>
    </rPh>
    <rPh sb="8" eb="11">
      <t>シンセイド</t>
    </rPh>
    <rPh sb="14" eb="17">
      <t>ジュギョウリョウ</t>
    </rPh>
    <rPh sb="17" eb="19">
      <t>ゲンメン</t>
    </rPh>
    <rPh sb="21" eb="23">
      <t>キボウ</t>
    </rPh>
    <rPh sb="25" eb="27">
      <t>バアイ</t>
    </rPh>
    <rPh sb="30" eb="32">
      <t>ニホン</t>
    </rPh>
    <rPh sb="32" eb="34">
      <t>ガクセイ</t>
    </rPh>
    <rPh sb="34" eb="36">
      <t>シエン</t>
    </rPh>
    <rPh sb="36" eb="38">
      <t>キコウ</t>
    </rPh>
    <rPh sb="39" eb="42">
      <t>キュウフガタ</t>
    </rPh>
    <rPh sb="42" eb="45">
      <t>ショウガクキン</t>
    </rPh>
    <rPh sb="47" eb="49">
      <t>シンセイ</t>
    </rPh>
    <rPh sb="50" eb="51">
      <t>オコナ</t>
    </rPh>
    <phoneticPr fontId="1"/>
  </si>
  <si>
    <t>【注意事項　必ず確認のうえ回答ください】</t>
    <rPh sb="1" eb="3">
      <t>チュウイ</t>
    </rPh>
    <rPh sb="3" eb="5">
      <t>ジコウ</t>
    </rPh>
    <rPh sb="6" eb="7">
      <t>カナラ</t>
    </rPh>
    <rPh sb="8" eb="10">
      <t>カクニン</t>
    </rPh>
    <rPh sb="13" eb="15">
      <t>カイトウ</t>
    </rPh>
    <phoneticPr fontId="1"/>
  </si>
  <si>
    <t>【「修学支援新制度による授業料減免」について】</t>
    <phoneticPr fontId="1"/>
  </si>
  <si>
    <t>【「経済的事由による授業料減免」について】</t>
    <phoneticPr fontId="1"/>
  </si>
  <si>
    <t>また、別途「日本学生支援機構の給付型諸学金」の申請を行ってください。</t>
    <rPh sb="3" eb="5">
      <t>ベット</t>
    </rPh>
    <rPh sb="6" eb="8">
      <t>ニホン</t>
    </rPh>
    <rPh sb="8" eb="10">
      <t>ガクセイ</t>
    </rPh>
    <rPh sb="10" eb="12">
      <t>シエン</t>
    </rPh>
    <rPh sb="12" eb="14">
      <t>キコウ</t>
    </rPh>
    <rPh sb="15" eb="18">
      <t>キュウフガタ</t>
    </rPh>
    <rPh sb="18" eb="20">
      <t>ショガク</t>
    </rPh>
    <rPh sb="20" eb="21">
      <t>キン</t>
    </rPh>
    <rPh sb="23" eb="25">
      <t>シンセイ</t>
    </rPh>
    <rPh sb="26" eb="27">
      <t>オコナ</t>
    </rPh>
    <phoneticPr fontId="1"/>
  </si>
  <si>
    <t>以下、あなたの申請状況に応じて回答が必要な箇所が異なります。よく確認のうえ回答ください。</t>
    <rPh sb="0" eb="2">
      <t>イカ</t>
    </rPh>
    <rPh sb="7" eb="9">
      <t>シンセイ</t>
    </rPh>
    <rPh sb="9" eb="11">
      <t>ジョウキョウ</t>
    </rPh>
    <rPh sb="12" eb="13">
      <t>オウ</t>
    </rPh>
    <rPh sb="15" eb="17">
      <t>カイトウ</t>
    </rPh>
    <rPh sb="18" eb="20">
      <t>ヒツヨウ</t>
    </rPh>
    <rPh sb="21" eb="23">
      <t>カショ</t>
    </rPh>
    <rPh sb="24" eb="25">
      <t>コト</t>
    </rPh>
    <phoneticPr fontId="1"/>
  </si>
  <si>
    <t>留学生確認</t>
    <rPh sb="0" eb="3">
      <t>リュウガクセイ</t>
    </rPh>
    <rPh sb="3" eb="5">
      <t>カクニン</t>
    </rPh>
    <phoneticPr fontId="1"/>
  </si>
  <si>
    <t>私は留学生ではありません。</t>
    <rPh sb="0" eb="1">
      <t>ワタシ</t>
    </rPh>
    <rPh sb="2" eb="5">
      <t>リュウガクセイ</t>
    </rPh>
    <phoneticPr fontId="1"/>
  </si>
  <si>
    <t>私は留学生です。</t>
    <rPh sb="0" eb="1">
      <t>ワタシ</t>
    </rPh>
    <rPh sb="2" eb="5">
      <t>リュウガクセイ</t>
    </rPh>
    <phoneticPr fontId="1"/>
  </si>
  <si>
    <t>給付型奨学金</t>
    <rPh sb="0" eb="2">
      <t>キュウフ</t>
    </rPh>
    <rPh sb="2" eb="3">
      <t>ガタ</t>
    </rPh>
    <rPh sb="3" eb="6">
      <t>ショウガクキン</t>
    </rPh>
    <phoneticPr fontId="1"/>
  </si>
  <si>
    <t>貸与型奨学金</t>
    <rPh sb="0" eb="2">
      <t>タイヨ</t>
    </rPh>
    <rPh sb="2" eb="3">
      <t>ガタ</t>
    </rPh>
    <rPh sb="3" eb="6">
      <t>ショウガクキン</t>
    </rPh>
    <phoneticPr fontId="1"/>
  </si>
  <si>
    <t>給付額（年額）
（複数の場合は合計値）</t>
    <rPh sb="0" eb="2">
      <t>キュウフ</t>
    </rPh>
    <rPh sb="2" eb="3">
      <t>ガク</t>
    </rPh>
    <rPh sb="4" eb="6">
      <t>ネンガク</t>
    </rPh>
    <rPh sb="9" eb="11">
      <t>フクスウ</t>
    </rPh>
    <rPh sb="12" eb="14">
      <t>バアイ</t>
    </rPh>
    <rPh sb="15" eb="18">
      <t>ゴウケイチ</t>
    </rPh>
    <phoneticPr fontId="1"/>
  </si>
  <si>
    <t>続柄</t>
    <phoneticPr fontId="1"/>
  </si>
  <si>
    <t>生年月日</t>
    <phoneticPr fontId="1"/>
  </si>
  <si>
    <t>職業</t>
    <phoneticPr fontId="1"/>
  </si>
  <si>
    <t>前年所得
（単位：千円）</t>
    <rPh sb="6" eb="8">
      <t>タンイ</t>
    </rPh>
    <rPh sb="9" eb="11">
      <t>センエン</t>
    </rPh>
    <phoneticPr fontId="1"/>
  </si>
  <si>
    <t>今年収入見込
（単位：千円）</t>
    <rPh sb="0" eb="2">
      <t>コトシ</t>
    </rPh>
    <phoneticPr fontId="1"/>
  </si>
  <si>
    <t>今年所得見込
（単位：千円）</t>
    <rPh sb="0" eb="2">
      <t>コトシ</t>
    </rPh>
    <phoneticPr fontId="1"/>
  </si>
  <si>
    <t>給与収入等
（家計急変者，外国人留学生共通）</t>
    <rPh sb="0" eb="2">
      <t>キュウヨ</t>
    </rPh>
    <rPh sb="2" eb="4">
      <t>シュウニュウ</t>
    </rPh>
    <rPh sb="4" eb="5">
      <t>ナド</t>
    </rPh>
    <rPh sb="7" eb="9">
      <t>カケイ</t>
    </rPh>
    <rPh sb="9" eb="11">
      <t>キュウヘン</t>
    </rPh>
    <rPh sb="11" eb="12">
      <t>シャ</t>
    </rPh>
    <rPh sb="13" eb="15">
      <t>ガイコク</t>
    </rPh>
    <rPh sb="15" eb="16">
      <t>ジン</t>
    </rPh>
    <rPh sb="16" eb="19">
      <t>リュウガクセイ</t>
    </rPh>
    <rPh sb="19" eb="21">
      <t>キョウツウ</t>
    </rPh>
    <phoneticPr fontId="1"/>
  </si>
  <si>
    <t>仕送り額
（外国人留学生のみ）</t>
    <rPh sb="0" eb="2">
      <t>シオク</t>
    </rPh>
    <rPh sb="3" eb="4">
      <t>ガク</t>
    </rPh>
    <rPh sb="6" eb="9">
      <t>ガイコクジン</t>
    </rPh>
    <rPh sb="9" eb="12">
      <t>リュウガクセイ</t>
    </rPh>
    <phoneticPr fontId="1"/>
  </si>
  <si>
    <t>奨学金給付型名称
（複数の場合は「，」で区切る）</t>
    <rPh sb="10" eb="12">
      <t>フクスウ</t>
    </rPh>
    <rPh sb="13" eb="15">
      <t>バアイ</t>
    </rPh>
    <rPh sb="20" eb="22">
      <t>クギ</t>
    </rPh>
    <phoneticPr fontId="1"/>
  </si>
  <si>
    <t>家計急変者フリガナ</t>
    <phoneticPr fontId="1"/>
  </si>
  <si>
    <t>家計急変者氏名</t>
    <phoneticPr fontId="1"/>
  </si>
  <si>
    <t>回答が必要な設問</t>
    <rPh sb="0" eb="2">
      <t>カイトウ</t>
    </rPh>
    <rPh sb="3" eb="5">
      <t>ヒツヨウ</t>
    </rPh>
    <rPh sb="6" eb="8">
      <t>セツモン</t>
    </rPh>
    <phoneticPr fontId="1"/>
  </si>
  <si>
    <t>給付期間
（○○年○○月～○○年○○月）</t>
    <rPh sb="0" eb="2">
      <t>キュウフ</t>
    </rPh>
    <rPh sb="8" eb="9">
      <t>ネン</t>
    </rPh>
    <rPh sb="11" eb="12">
      <t>ガツ</t>
    </rPh>
    <phoneticPr fontId="1"/>
  </si>
  <si>
    <t>２　申請区分において選択した申請区分のうち、「経済的事由・東日本大震災・納付猶予・分割納付」の申請をした場合、それらの申請が表示されています。</t>
    <rPh sb="10" eb="12">
      <t>センタク</t>
    </rPh>
    <rPh sb="14" eb="16">
      <t>シンセイ</t>
    </rPh>
    <rPh sb="16" eb="18">
      <t>クブン</t>
    </rPh>
    <rPh sb="23" eb="26">
      <t>ケイザイテキ</t>
    </rPh>
    <rPh sb="26" eb="28">
      <t>ジユウ</t>
    </rPh>
    <rPh sb="29" eb="30">
      <t>ヒガシ</t>
    </rPh>
    <rPh sb="30" eb="32">
      <t>ニホン</t>
    </rPh>
    <rPh sb="32" eb="35">
      <t>ダイシンサイ</t>
    </rPh>
    <rPh sb="36" eb="38">
      <t>ノウフ</t>
    </rPh>
    <rPh sb="38" eb="40">
      <t>ユウヨ</t>
    </rPh>
    <rPh sb="41" eb="43">
      <t>ブンカツ</t>
    </rPh>
    <rPh sb="43" eb="45">
      <t>ノウフ</t>
    </rPh>
    <rPh sb="47" eb="49">
      <t>シンセイ</t>
    </rPh>
    <rPh sb="52" eb="54">
      <t>バアイ</t>
    </rPh>
    <rPh sb="59" eb="61">
      <t>シンセイ</t>
    </rPh>
    <rPh sb="62" eb="64">
      <t>ヒョウジ</t>
    </rPh>
    <phoneticPr fontId="1"/>
  </si>
  <si>
    <t>間違いがある場合、２に戻り修正してください。</t>
    <rPh sb="0" eb="2">
      <t>マチガ</t>
    </rPh>
    <rPh sb="6" eb="8">
      <t>バアイ</t>
    </rPh>
    <rPh sb="11" eb="12">
      <t>モド</t>
    </rPh>
    <rPh sb="13" eb="15">
      <t>シュウセイ</t>
    </rPh>
    <phoneticPr fontId="1"/>
  </si>
  <si>
    <t>回答が必要な設問</t>
    <rPh sb="0" eb="2">
      <t>カイトウ</t>
    </rPh>
    <rPh sb="3" eb="5">
      <t>ヒツヨウ</t>
    </rPh>
    <rPh sb="6" eb="8">
      <t>セツモン</t>
    </rPh>
    <phoneticPr fontId="1"/>
  </si>
  <si>
    <t>3,4</t>
    <phoneticPr fontId="1"/>
  </si>
  <si>
    <t>3,4,5</t>
    <phoneticPr fontId="1"/>
  </si>
  <si>
    <t>4,5</t>
    <phoneticPr fontId="1"/>
  </si>
  <si>
    <t>備考</t>
    <rPh sb="0" eb="2">
      <t>ビコウ</t>
    </rPh>
    <phoneticPr fontId="1"/>
  </si>
  <si>
    <t>氏名</t>
    <phoneticPr fontId="1"/>
  </si>
  <si>
    <t>本人</t>
    <rPh sb="0" eb="2">
      <t>ホンニン</t>
    </rPh>
    <phoneticPr fontId="1"/>
  </si>
  <si>
    <t>学生</t>
    <rPh sb="0" eb="2">
      <t>ガクセイ</t>
    </rPh>
    <phoneticPr fontId="1"/>
  </si>
  <si>
    <t>６　申請内容の確認</t>
    <rPh sb="2" eb="4">
      <t>シンセイ</t>
    </rPh>
    <rPh sb="4" eb="6">
      <t>ナイヨウ</t>
    </rPh>
    <rPh sb="7" eb="9">
      <t>カクニン</t>
    </rPh>
    <phoneticPr fontId="1"/>
  </si>
  <si>
    <t>大きく6つの設問がありますので、上から順番に回答してください。</t>
    <rPh sb="0" eb="1">
      <t>オオ</t>
    </rPh>
    <rPh sb="6" eb="8">
      <t>セツモン</t>
    </rPh>
    <rPh sb="16" eb="17">
      <t>ウエ</t>
    </rPh>
    <rPh sb="19" eb="21">
      <t>ジュンバン</t>
    </rPh>
    <rPh sb="22" eb="24">
      <t>カイトウ</t>
    </rPh>
    <phoneticPr fontId="1"/>
  </si>
  <si>
    <t>以上で設問は全て終了です。</t>
    <rPh sb="0" eb="2">
      <t>イジョウ</t>
    </rPh>
    <rPh sb="3" eb="5">
      <t>セツモン</t>
    </rPh>
    <rPh sb="6" eb="7">
      <t>スベ</t>
    </rPh>
    <rPh sb="8" eb="10">
      <t>シュウリョウ</t>
    </rPh>
    <phoneticPr fontId="1"/>
  </si>
  <si>
    <t>最後に、申請区分に応じた申請書（シート）を確認し、申請内容に間違いがないか確認してください。</t>
    <rPh sb="0" eb="2">
      <t>サイゴ</t>
    </rPh>
    <rPh sb="4" eb="6">
      <t>シンセイ</t>
    </rPh>
    <rPh sb="6" eb="8">
      <t>クブン</t>
    </rPh>
    <rPh sb="9" eb="10">
      <t>オウ</t>
    </rPh>
    <rPh sb="12" eb="14">
      <t>シンセイ</t>
    </rPh>
    <rPh sb="14" eb="15">
      <t>ショ</t>
    </rPh>
    <rPh sb="21" eb="23">
      <t>カクニン</t>
    </rPh>
    <rPh sb="25" eb="27">
      <t>シンセイ</t>
    </rPh>
    <rPh sb="27" eb="29">
      <t>ナイヨウ</t>
    </rPh>
    <rPh sb="30" eb="32">
      <t>マチガ</t>
    </rPh>
    <rPh sb="37" eb="39">
      <t>カクニン</t>
    </rPh>
    <phoneticPr fontId="1"/>
  </si>
  <si>
    <t>・申請内容に誤りがあった場合は、該当の設問の箇所にて修正してください。</t>
    <rPh sb="1" eb="3">
      <t>シンセイ</t>
    </rPh>
    <rPh sb="3" eb="5">
      <t>ナイヨウ</t>
    </rPh>
    <rPh sb="6" eb="7">
      <t>アヤマ</t>
    </rPh>
    <rPh sb="12" eb="14">
      <t>バアイ</t>
    </rPh>
    <rPh sb="16" eb="18">
      <t>ガイトウ</t>
    </rPh>
    <rPh sb="19" eb="21">
      <t>セツモン</t>
    </rPh>
    <rPh sb="22" eb="24">
      <t>カショ</t>
    </rPh>
    <rPh sb="26" eb="28">
      <t>シュウセイ</t>
    </rPh>
    <phoneticPr fontId="1"/>
  </si>
  <si>
    <t>結果</t>
    <rPh sb="0" eb="2">
      <t>ケッカ</t>
    </rPh>
    <phoneticPr fontId="1"/>
  </si>
  <si>
    <t>備考（フラグ条件）</t>
    <rPh sb="0" eb="2">
      <t>ビコウ</t>
    </rPh>
    <rPh sb="6" eb="8">
      <t>ジョウケン</t>
    </rPh>
    <phoneticPr fontId="1"/>
  </si>
  <si>
    <t>確認するシート</t>
    <rPh sb="0" eb="2">
      <t>カクニン</t>
    </rPh>
    <phoneticPr fontId="1"/>
  </si>
  <si>
    <t>申請確認(2より転記）</t>
    <rPh sb="0" eb="2">
      <t>シンセイ</t>
    </rPh>
    <rPh sb="2" eb="4">
      <t>カクニン</t>
    </rPh>
    <rPh sb="8" eb="10">
      <t>テンキ</t>
    </rPh>
    <phoneticPr fontId="1"/>
  </si>
  <si>
    <t>減免（経済的事由）</t>
    <rPh sb="0" eb="2">
      <t>ゲンメン</t>
    </rPh>
    <rPh sb="3" eb="6">
      <t>ケイザイテキ</t>
    </rPh>
    <rPh sb="6" eb="8">
      <t>ジユウ</t>
    </rPh>
    <phoneticPr fontId="1"/>
  </si>
  <si>
    <t>減免（東日本大震災）</t>
    <rPh sb="0" eb="2">
      <t>ゲンメン</t>
    </rPh>
    <rPh sb="3" eb="9">
      <t>ヒガシニホンダイシンサイ</t>
    </rPh>
    <phoneticPr fontId="1"/>
  </si>
  <si>
    <t>納付猶予</t>
    <rPh sb="0" eb="2">
      <t>ノウフ</t>
    </rPh>
    <rPh sb="2" eb="4">
      <t>ユウヨ</t>
    </rPh>
    <phoneticPr fontId="1"/>
  </si>
  <si>
    <t>分割納付</t>
    <rPh sb="0" eb="2">
      <t>ブンカツ</t>
    </rPh>
    <rPh sb="2" eb="4">
      <t>ノウフ</t>
    </rPh>
    <phoneticPr fontId="1"/>
  </si>
  <si>
    <t>減免（経済的事由，家計急変）</t>
    <rPh sb="0" eb="2">
      <t>ゲンメン</t>
    </rPh>
    <rPh sb="3" eb="6">
      <t>ケイザイテキ</t>
    </rPh>
    <rPh sb="6" eb="8">
      <t>ジユウ</t>
    </rPh>
    <rPh sb="9" eb="11">
      <t>カケイ</t>
    </rPh>
    <rPh sb="11" eb="13">
      <t>キュウヘン</t>
    </rPh>
    <phoneticPr fontId="1"/>
  </si>
  <si>
    <t>減免（経済的事由，留学生）</t>
    <rPh sb="0" eb="2">
      <t>ゲンメン</t>
    </rPh>
    <rPh sb="3" eb="6">
      <t>ケイザイテキ</t>
    </rPh>
    <rPh sb="6" eb="8">
      <t>ジユウ</t>
    </rPh>
    <rPh sb="9" eb="12">
      <t>リュウガクセイ</t>
    </rPh>
    <phoneticPr fontId="1"/>
  </si>
  <si>
    <t>／</t>
    <phoneticPr fontId="1"/>
  </si>
  <si>
    <t>・家計急変による申請を希望する場合、末尾に（家計急変）と記載されているものを選択してください。</t>
    <rPh sb="1" eb="3">
      <t>カケイ</t>
    </rPh>
    <rPh sb="3" eb="5">
      <t>キュウヘン</t>
    </rPh>
    <rPh sb="8" eb="10">
      <t>シンセイ</t>
    </rPh>
    <rPh sb="11" eb="13">
      <t>キボウ</t>
    </rPh>
    <rPh sb="15" eb="17">
      <t>バアイ</t>
    </rPh>
    <rPh sb="18" eb="20">
      <t>マツビ</t>
    </rPh>
    <rPh sb="22" eb="24">
      <t>カケイ</t>
    </rPh>
    <rPh sb="24" eb="26">
      <t>キュウヘン</t>
    </rPh>
    <rPh sb="28" eb="30">
      <t>キサイ</t>
    </rPh>
    <rPh sb="38" eb="40">
      <t>センタク</t>
    </rPh>
    <phoneticPr fontId="1"/>
  </si>
  <si>
    <t>・留学生が申請する場合、末尾に（留学生）と記載されているものを選択してください。</t>
    <rPh sb="1" eb="4">
      <t>リュウガクセイ</t>
    </rPh>
    <rPh sb="5" eb="7">
      <t>シンセイ</t>
    </rPh>
    <rPh sb="9" eb="11">
      <t>バアイ</t>
    </rPh>
    <rPh sb="12" eb="14">
      <t>マツビ</t>
    </rPh>
    <rPh sb="16" eb="19">
      <t>リュウガクセイ</t>
    </rPh>
    <rPh sb="21" eb="23">
      <t>キサイ</t>
    </rPh>
    <rPh sb="31" eb="33">
      <t>センタク</t>
    </rPh>
    <phoneticPr fontId="1"/>
  </si>
  <si>
    <t>2桁目が5の処理</t>
    <rPh sb="1" eb="2">
      <t>ケタ</t>
    </rPh>
    <rPh sb="2" eb="3">
      <t>メ</t>
    </rPh>
    <rPh sb="6" eb="8">
      <t>ショリ</t>
    </rPh>
    <phoneticPr fontId="1"/>
  </si>
  <si>
    <t>修経</t>
    <rPh sb="0" eb="1">
      <t>シュウ</t>
    </rPh>
    <rPh sb="1" eb="2">
      <t>キョウ</t>
    </rPh>
    <phoneticPr fontId="1"/>
  </si>
  <si>
    <t>修急</t>
    <rPh sb="0" eb="1">
      <t>シュウ</t>
    </rPh>
    <rPh sb="1" eb="2">
      <t>キュウ</t>
    </rPh>
    <phoneticPr fontId="1"/>
  </si>
  <si>
    <t>修留</t>
    <rPh sb="0" eb="1">
      <t>シュウ</t>
    </rPh>
    <rPh sb="1" eb="2">
      <t>ドメ</t>
    </rPh>
    <phoneticPr fontId="1"/>
  </si>
  <si>
    <t>修震</t>
    <rPh sb="0" eb="1">
      <t>シュウ</t>
    </rPh>
    <rPh sb="1" eb="2">
      <t>シン</t>
    </rPh>
    <phoneticPr fontId="1"/>
  </si>
  <si>
    <t>修－</t>
    <rPh sb="0" eb="1">
      <t>シュウ</t>
    </rPh>
    <phoneticPr fontId="1"/>
  </si>
  <si>
    <t>－－</t>
    <phoneticPr fontId="1"/>
  </si>
  <si>
    <t>－経</t>
    <phoneticPr fontId="1"/>
  </si>
  <si>
    <t>－急</t>
    <phoneticPr fontId="1"/>
  </si>
  <si>
    <t>－留</t>
    <phoneticPr fontId="1"/>
  </si>
  <si>
    <t>－震</t>
    <phoneticPr fontId="1"/>
  </si>
  <si>
    <t>猶</t>
    <rPh sb="0" eb="1">
      <t>ユウ</t>
    </rPh>
    <phoneticPr fontId="1"/>
  </si>
  <si>
    <t>分</t>
    <rPh sb="0" eb="1">
      <t>フン</t>
    </rPh>
    <phoneticPr fontId="1"/>
  </si>
  <si>
    <t>－</t>
    <phoneticPr fontId="1"/>
  </si>
  <si>
    <t>大学院または留学生で「修学支援新制度」の申請をしている
(E01のフラグチェッカーの合計値が3以上)</t>
    <rPh sb="0" eb="3">
      <t>ダイガクイン</t>
    </rPh>
    <rPh sb="6" eb="9">
      <t>リュウガクセイ</t>
    </rPh>
    <rPh sb="11" eb="13">
      <t>シュウガク</t>
    </rPh>
    <rPh sb="13" eb="15">
      <t>シエン</t>
    </rPh>
    <rPh sb="15" eb="18">
      <t>シンセイド</t>
    </rPh>
    <rPh sb="20" eb="22">
      <t>シンセイ</t>
    </rPh>
    <rPh sb="42" eb="45">
      <t>ゴウケイチ</t>
    </rPh>
    <rPh sb="47" eb="49">
      <t>イジョウ</t>
    </rPh>
    <phoneticPr fontId="1"/>
  </si>
  <si>
    <t>学籍番号 4桁目（大学院の確認）</t>
    <rPh sb="0" eb="2">
      <t>ガクセキ</t>
    </rPh>
    <rPh sb="2" eb="4">
      <t>バンゴウ</t>
    </rPh>
    <rPh sb="6" eb="7">
      <t>ケタ</t>
    </rPh>
    <rPh sb="7" eb="8">
      <t>メ</t>
    </rPh>
    <rPh sb="9" eb="12">
      <t>ダイガクイン</t>
    </rPh>
    <rPh sb="13" eb="15">
      <t>カクニン</t>
    </rPh>
    <phoneticPr fontId="1"/>
  </si>
  <si>
    <t>学籍番号 2～4桁目（20年度「学群」入学生の確認）</t>
    <rPh sb="0" eb="2">
      <t>ガクセキ</t>
    </rPh>
    <rPh sb="2" eb="4">
      <t>バンゴウ</t>
    </rPh>
    <rPh sb="8" eb="9">
      <t>ケタ</t>
    </rPh>
    <rPh sb="9" eb="10">
      <t>メ</t>
    </rPh>
    <rPh sb="13" eb="15">
      <t>ネンド</t>
    </rPh>
    <rPh sb="16" eb="18">
      <t>ガクグン</t>
    </rPh>
    <rPh sb="19" eb="22">
      <t>ニュウガクセイ</t>
    </rPh>
    <rPh sb="23" eb="25">
      <t>カクニン</t>
    </rPh>
    <phoneticPr fontId="1"/>
  </si>
  <si>
    <t>フラグ値</t>
    <rPh sb="3" eb="4">
      <t>アタイ</t>
    </rPh>
    <phoneticPr fontId="1"/>
  </si>
  <si>
    <t>同一</t>
    <rPh sb="0" eb="2">
      <t>ドウイツ</t>
    </rPh>
    <phoneticPr fontId="1"/>
  </si>
  <si>
    <t>フラグ条件</t>
    <rPh sb="3" eb="5">
      <t>ジョウケン</t>
    </rPh>
    <phoneticPr fontId="1"/>
  </si>
  <si>
    <t>比較</t>
    <rPh sb="0" eb="2">
      <t>ヒカク</t>
    </rPh>
    <phoneticPr fontId="1"/>
  </si>
  <si>
    <t>申請フラグ結果 1桁目（修学支援）</t>
    <rPh sb="0" eb="2">
      <t>シンセイ</t>
    </rPh>
    <rPh sb="5" eb="7">
      <t>ケッカ</t>
    </rPh>
    <rPh sb="9" eb="10">
      <t>ケタ</t>
    </rPh>
    <rPh sb="10" eb="11">
      <t>メ</t>
    </rPh>
    <rPh sb="12" eb="14">
      <t>シュウガク</t>
    </rPh>
    <rPh sb="14" eb="16">
      <t>シエン</t>
    </rPh>
    <phoneticPr fontId="1"/>
  </si>
  <si>
    <t>申請フラグ結果 2桁目（経済的事由）</t>
    <rPh sb="0" eb="2">
      <t>シンセイ</t>
    </rPh>
    <rPh sb="5" eb="7">
      <t>ケッカ</t>
    </rPh>
    <rPh sb="9" eb="10">
      <t>ケタ</t>
    </rPh>
    <rPh sb="10" eb="11">
      <t>メ</t>
    </rPh>
    <rPh sb="12" eb="15">
      <t>ケイザイテキ</t>
    </rPh>
    <rPh sb="15" eb="17">
      <t>ジユウ</t>
    </rPh>
    <phoneticPr fontId="1"/>
  </si>
  <si>
    <t>優先順位：E00&gt;E01&gt;E02</t>
    <rPh sb="0" eb="2">
      <t>ユウセン</t>
    </rPh>
    <rPh sb="2" eb="4">
      <t>ジュンイ</t>
    </rPh>
    <phoneticPr fontId="1"/>
  </si>
  <si>
    <t>大学等における修学の支援に関する法律による</t>
    <phoneticPr fontId="1"/>
  </si>
  <si>
    <t>現在申請中である</t>
    <rPh sb="0" eb="2">
      <t>ゲンザイ</t>
    </rPh>
    <rPh sb="2" eb="5">
      <t>シンセイチュウ</t>
    </rPh>
    <phoneticPr fontId="1"/>
  </si>
  <si>
    <t>既に申請し，認定を受けている</t>
    <rPh sb="1" eb="3">
      <t>シンセイ</t>
    </rPh>
    <rPh sb="5" eb="7">
      <t>ニンテイ</t>
    </rPh>
    <rPh sb="8" eb="9">
      <t>ウ</t>
    </rPh>
    <phoneticPr fontId="1"/>
  </si>
  <si>
    <t>申請していない（収入・資産等により経済要件を満たしていない）</t>
    <rPh sb="0" eb="2">
      <t>シンセイ</t>
    </rPh>
    <phoneticPr fontId="1"/>
  </si>
  <si>
    <t>申請していない（高校卒業後3年以上経過してからの入学）</t>
    <rPh sb="8" eb="10">
      <t>コウコウ</t>
    </rPh>
    <rPh sb="10" eb="13">
      <t>ソツギョウゴ</t>
    </rPh>
    <rPh sb="14" eb="15">
      <t>ネン</t>
    </rPh>
    <rPh sb="15" eb="17">
      <t>イジョウ</t>
    </rPh>
    <rPh sb="17" eb="19">
      <t>ケイカ</t>
    </rPh>
    <rPh sb="24" eb="26">
      <t>ニュウガク</t>
    </rPh>
    <phoneticPr fontId="1"/>
  </si>
  <si>
    <t>日本学生支援機構の「給付型奨学金」申請状況</t>
    <rPh sb="0" eb="2">
      <t>ニホン</t>
    </rPh>
    <rPh sb="2" eb="4">
      <t>ガクセイ</t>
    </rPh>
    <rPh sb="4" eb="6">
      <t>シエン</t>
    </rPh>
    <rPh sb="6" eb="8">
      <t>キコウ</t>
    </rPh>
    <rPh sb="10" eb="13">
      <t>キュウフガタ</t>
    </rPh>
    <rPh sb="13" eb="16">
      <t>ショウガクキン</t>
    </rPh>
    <rPh sb="17" eb="19">
      <t>シンセイ</t>
    </rPh>
    <rPh sb="19" eb="21">
      <t>ジョウキョウ</t>
    </rPh>
    <phoneticPr fontId="1"/>
  </si>
  <si>
    <t>現在の「日本学生支援機構の給付型奨学金」の申請状況について回答ください。</t>
    <rPh sb="0" eb="2">
      <t>ゲンザイ</t>
    </rPh>
    <rPh sb="4" eb="6">
      <t>ニホン</t>
    </rPh>
    <rPh sb="6" eb="8">
      <t>ガクセイ</t>
    </rPh>
    <rPh sb="8" eb="10">
      <t>シエン</t>
    </rPh>
    <rPh sb="10" eb="12">
      <t>キコウ</t>
    </rPh>
    <rPh sb="13" eb="16">
      <t>キュウフガタ</t>
    </rPh>
    <rPh sb="16" eb="19">
      <t>ショウガクキン</t>
    </rPh>
    <rPh sb="21" eb="23">
      <t>シンセイ</t>
    </rPh>
    <rPh sb="23" eb="25">
      <t>ジョウキョウ</t>
    </rPh>
    <rPh sb="29" eb="31">
      <t>カイトウ</t>
    </rPh>
    <phoneticPr fontId="1"/>
  </si>
  <si>
    <r>
      <t>日本学生支援機構の</t>
    </r>
    <r>
      <rPr>
        <b/>
        <u/>
        <sz val="14"/>
        <color theme="1"/>
        <rFont val="游ゴシック"/>
        <family val="3"/>
        <charset val="128"/>
        <scheme val="minor"/>
      </rPr>
      <t>給付型奨学金</t>
    </r>
    <r>
      <rPr>
        <sz val="14"/>
        <color theme="1"/>
        <rFont val="游ゴシック"/>
        <family val="3"/>
        <charset val="128"/>
        <scheme val="minor"/>
      </rPr>
      <t>申請状況</t>
    </r>
    <rPh sb="0" eb="2">
      <t>ニホン</t>
    </rPh>
    <rPh sb="2" eb="4">
      <t>ガクセイ</t>
    </rPh>
    <rPh sb="4" eb="6">
      <t>シエン</t>
    </rPh>
    <rPh sb="6" eb="8">
      <t>キコウ</t>
    </rPh>
    <rPh sb="9" eb="12">
      <t>キュウフガタ</t>
    </rPh>
    <rPh sb="12" eb="15">
      <t>ショウガクキン</t>
    </rPh>
    <rPh sb="15" eb="17">
      <t>シンセイ</t>
    </rPh>
    <rPh sb="17" eb="19">
      <t>ジョウキョウ</t>
    </rPh>
    <phoneticPr fontId="1"/>
  </si>
  <si>
    <t>添付書類チェック</t>
    <phoneticPr fontId="1"/>
  </si>
  <si>
    <t>家族の所得及び納税に関する市区町村長の証明書（所得証明及び課税証明）</t>
    <phoneticPr fontId="1"/>
  </si>
  <si>
    <t>経済状況申告書（家計急変者又は外国人留学生の場合）</t>
    <phoneticPr fontId="1"/>
  </si>
  <si>
    <t>チェック欄</t>
    <rPh sb="4" eb="5">
      <t>ラン</t>
    </rPh>
    <phoneticPr fontId="1"/>
  </si>
  <si>
    <t>その他書類</t>
    <phoneticPr fontId="1"/>
  </si>
  <si>
    <t>添付書類名</t>
    <rPh sb="0" eb="2">
      <t>テンプ</t>
    </rPh>
    <rPh sb="2" eb="4">
      <t>ショルイ</t>
    </rPh>
    <rPh sb="4" eb="5">
      <t>メイ</t>
    </rPh>
    <phoneticPr fontId="1"/>
  </si>
  <si>
    <t>添付書類フラグ</t>
    <rPh sb="0" eb="2">
      <t>テンプ</t>
    </rPh>
    <rPh sb="2" eb="4">
      <t>ショルイ</t>
    </rPh>
    <phoneticPr fontId="1"/>
  </si>
  <si>
    <t>●</t>
    <phoneticPr fontId="1"/>
  </si>
  <si>
    <t>授業料減免等申請書</t>
    <rPh sb="0" eb="3">
      <t>ジュギョウリョウ</t>
    </rPh>
    <rPh sb="3" eb="5">
      <t>ゲンメン</t>
    </rPh>
    <rPh sb="5" eb="6">
      <t>ナド</t>
    </rPh>
    <rPh sb="6" eb="9">
      <t>シンセイショ</t>
    </rPh>
    <phoneticPr fontId="1"/>
  </si>
  <si>
    <t>経済状況申告書</t>
    <phoneticPr fontId="1"/>
  </si>
  <si>
    <t>家計急変の事由を証明する書類（下記事由から該当するものを添付）</t>
    <phoneticPr fontId="1"/>
  </si>
  <si>
    <t>該当者の家計急変事由発生後の給与明細写し（直近３ヶ月の収入がわかるもの）</t>
    <phoneticPr fontId="1"/>
  </si>
  <si>
    <t>預金口座通帳等の写し（直近３ヶ月のもの）</t>
    <phoneticPr fontId="1"/>
  </si>
  <si>
    <t>給与明細写し（直近３ヶ月の収入がわかるもの）</t>
    <phoneticPr fontId="1"/>
  </si>
  <si>
    <t>在留カード又は特別永住者証明書の写し</t>
    <phoneticPr fontId="1"/>
  </si>
  <si>
    <t>【家計急変による場合】</t>
    <rPh sb="1" eb="3">
      <t>カケイ</t>
    </rPh>
    <rPh sb="3" eb="5">
      <t>キュウヘン</t>
    </rPh>
    <rPh sb="8" eb="10">
      <t>バアイ</t>
    </rPh>
    <phoneticPr fontId="1"/>
  </si>
  <si>
    <r>
      <t>申請内容確認（</t>
    </r>
    <r>
      <rPr>
        <u/>
        <sz val="14"/>
        <color theme="1"/>
        <rFont val="游ゴシック"/>
        <family val="3"/>
        <charset val="128"/>
        <scheme val="minor"/>
      </rPr>
      <t>経済的事由，東日本大震災</t>
    </r>
    <r>
      <rPr>
        <sz val="14"/>
        <color theme="1"/>
        <rFont val="游ゴシック"/>
        <family val="3"/>
        <charset val="128"/>
        <scheme val="minor"/>
      </rPr>
      <t>）</t>
    </r>
    <rPh sb="0" eb="2">
      <t>シンセイ</t>
    </rPh>
    <rPh sb="2" eb="4">
      <t>ナイヨウ</t>
    </rPh>
    <rPh sb="4" eb="6">
      <t>カクニン</t>
    </rPh>
    <rPh sb="7" eb="9">
      <t>ケイザイ</t>
    </rPh>
    <rPh sb="9" eb="10">
      <t>テキ</t>
    </rPh>
    <rPh sb="10" eb="12">
      <t>ジユウ</t>
    </rPh>
    <rPh sb="13" eb="14">
      <t>ヒガシ</t>
    </rPh>
    <rPh sb="14" eb="16">
      <t>ニホン</t>
    </rPh>
    <rPh sb="16" eb="19">
      <t>ダイシンサイ</t>
    </rPh>
    <phoneticPr fontId="1"/>
  </si>
  <si>
    <r>
      <t>申請内容確認（</t>
    </r>
    <r>
      <rPr>
        <u/>
        <sz val="14"/>
        <color theme="1"/>
        <rFont val="游ゴシック"/>
        <family val="3"/>
        <charset val="128"/>
        <scheme val="minor"/>
      </rPr>
      <t>納付猶予，分割納付</t>
    </r>
    <r>
      <rPr>
        <sz val="14"/>
        <color theme="1"/>
        <rFont val="游ゴシック"/>
        <family val="3"/>
        <charset val="128"/>
        <scheme val="minor"/>
      </rPr>
      <t>）</t>
    </r>
    <rPh sb="7" eb="9">
      <t>ノウフ</t>
    </rPh>
    <rPh sb="9" eb="11">
      <t>ユウヨ</t>
    </rPh>
    <rPh sb="12" eb="14">
      <t>ブンカツ</t>
    </rPh>
    <rPh sb="14" eb="16">
      <t>ノウフ</t>
    </rPh>
    <phoneticPr fontId="1"/>
  </si>
  <si>
    <t>-未選択-</t>
  </si>
  <si>
    <t>-未選択-</t>
    <phoneticPr fontId="1"/>
  </si>
  <si>
    <t>-未選択-</t>
    <phoneticPr fontId="1"/>
  </si>
  <si>
    <t>-未選択-</t>
    <rPh sb="1" eb="2">
      <t>ミ</t>
    </rPh>
    <phoneticPr fontId="1"/>
  </si>
  <si>
    <t>□　</t>
    <phoneticPr fontId="1"/>
  </si>
  <si>
    <t>■　</t>
    <phoneticPr fontId="1"/>
  </si>
  <si>
    <t>家計急変による場合</t>
    <rPh sb="0" eb="2">
      <t>カケイ</t>
    </rPh>
    <rPh sb="2" eb="4">
      <t>キュウヘン</t>
    </rPh>
    <rPh sb="7" eb="9">
      <t>バアイ</t>
    </rPh>
    <phoneticPr fontId="1"/>
  </si>
  <si>
    <t>外国人留学生の場合</t>
    <rPh sb="0" eb="2">
      <t>ガイコク</t>
    </rPh>
    <rPh sb="2" eb="3">
      <t>ジン</t>
    </rPh>
    <rPh sb="3" eb="6">
      <t>リュウガクセイ</t>
    </rPh>
    <rPh sb="7" eb="9">
      <t>バアイ</t>
    </rPh>
    <phoneticPr fontId="1"/>
  </si>
  <si>
    <t>経済状況申告書（自動判定）</t>
    <rPh sb="0" eb="2">
      <t>ケイザイ</t>
    </rPh>
    <rPh sb="2" eb="4">
      <t>ジョウキョウ</t>
    </rPh>
    <rPh sb="4" eb="6">
      <t>シンコク</t>
    </rPh>
    <rPh sb="6" eb="7">
      <t>ショ</t>
    </rPh>
    <rPh sb="8" eb="10">
      <t>ジドウ</t>
    </rPh>
    <rPh sb="10" eb="12">
      <t>ハンテイ</t>
    </rPh>
    <phoneticPr fontId="1"/>
  </si>
  <si>
    <t>その他添付書類名：</t>
    <phoneticPr fontId="1"/>
  </si>
  <si>
    <t>その他書類（書類名：</t>
    <phoneticPr fontId="1"/>
  </si>
  <si>
    <t>その他書類（</t>
    <phoneticPr fontId="1"/>
  </si>
  <si>
    <t>　　　　　　　　　　　　　　　）</t>
    <phoneticPr fontId="1"/>
  </si>
  <si>
    <t>ダミー</t>
    <phoneticPr fontId="1"/>
  </si>
  <si>
    <t>必要な書類</t>
    <rPh sb="0" eb="2">
      <t>ヒツヨウ</t>
    </rPh>
    <rPh sb="3" eb="5">
      <t>ショルイ</t>
    </rPh>
    <phoneticPr fontId="1"/>
  </si>
  <si>
    <t>経済状況申告書
その他、経済状況申告書　4に記載の書類</t>
    <rPh sb="0" eb="2">
      <t>ケイザイ</t>
    </rPh>
    <rPh sb="2" eb="4">
      <t>ジョウキョウ</t>
    </rPh>
    <rPh sb="4" eb="6">
      <t>シンコク</t>
    </rPh>
    <rPh sb="6" eb="7">
      <t>ショ</t>
    </rPh>
    <phoneticPr fontId="1"/>
  </si>
  <si>
    <t>チェック欄</t>
    <rPh sb="4" eb="5">
      <t>ラン</t>
    </rPh>
    <phoneticPr fontId="1"/>
  </si>
  <si>
    <t>・申請内容に誤りがなかった場合は、下記のチェック欄に「確認済」と入力してください（プルダウンで選択）。</t>
    <rPh sb="1" eb="3">
      <t>シンセイ</t>
    </rPh>
    <rPh sb="3" eb="5">
      <t>ナイヨウ</t>
    </rPh>
    <rPh sb="6" eb="7">
      <t>アヤマ</t>
    </rPh>
    <rPh sb="13" eb="15">
      <t>バアイ</t>
    </rPh>
    <rPh sb="17" eb="19">
      <t>カキ</t>
    </rPh>
    <rPh sb="24" eb="25">
      <t>ラン</t>
    </rPh>
    <rPh sb="27" eb="29">
      <t>カクニン</t>
    </rPh>
    <rPh sb="29" eb="30">
      <t>スミ</t>
    </rPh>
    <rPh sb="32" eb="34">
      <t>ニュウリョク</t>
    </rPh>
    <rPh sb="47" eb="49">
      <t>センタク</t>
    </rPh>
    <phoneticPr fontId="1"/>
  </si>
  <si>
    <r>
      <t xml:space="preserve">家計急変者
</t>
    </r>
    <r>
      <rPr>
        <sz val="8"/>
        <color theme="1"/>
        <rFont val="ＭＳ 明朝"/>
        <family val="1"/>
        <charset val="128"/>
      </rPr>
      <t>（該当の場合のみ記載）</t>
    </r>
    <phoneticPr fontId="1"/>
  </si>
  <si>
    <t>and</t>
    <phoneticPr fontId="1"/>
  </si>
  <si>
    <t>or</t>
    <phoneticPr fontId="1"/>
  </si>
  <si>
    <t>猶</t>
    <rPh sb="0" eb="1">
      <t>ナオ</t>
    </rPh>
    <phoneticPr fontId="1"/>
  </si>
  <si>
    <t>分</t>
    <rPh sb="0" eb="1">
      <t>ブン</t>
    </rPh>
    <phoneticPr fontId="1"/>
  </si>
  <si>
    <t>－</t>
    <phoneticPr fontId="1"/>
  </si>
  <si>
    <t>設問は、１，２，６は必須、３，４，５は申請内容により変わります。</t>
    <rPh sb="0" eb="2">
      <t>セツモン</t>
    </rPh>
    <rPh sb="10" eb="12">
      <t>ヒッス</t>
    </rPh>
    <rPh sb="19" eb="21">
      <t>シンセイ</t>
    </rPh>
    <rPh sb="21" eb="23">
      <t>ナイヨウ</t>
    </rPh>
    <rPh sb="26" eb="27">
      <t>カ</t>
    </rPh>
    <phoneticPr fontId="1"/>
  </si>
  <si>
    <t>留学生確認欄（プルダウンから選択）</t>
    <rPh sb="0" eb="3">
      <t>リュウガクセイ</t>
    </rPh>
    <rPh sb="3" eb="5">
      <t>カクニン</t>
    </rPh>
    <rPh sb="5" eb="6">
      <t>ラン</t>
    </rPh>
    <phoneticPr fontId="1"/>
  </si>
  <si>
    <t>テストユーザー1</t>
  </si>
  <si>
    <t>テストユーザー1</t>
    <phoneticPr fontId="1"/>
  </si>
  <si>
    <t>1－1（新入生・日本国籍）</t>
    <rPh sb="4" eb="7">
      <t>シンニュウセイ</t>
    </rPh>
    <rPh sb="8" eb="10">
      <t>ニホン</t>
    </rPh>
    <rPh sb="10" eb="12">
      <t>コクセキ</t>
    </rPh>
    <phoneticPr fontId="1"/>
  </si>
  <si>
    <t>1－2（在学生・日本国籍）</t>
    <rPh sb="4" eb="7">
      <t>ザイガクセイ</t>
    </rPh>
    <rPh sb="8" eb="10">
      <t>ニホン</t>
    </rPh>
    <rPh sb="10" eb="12">
      <t>コクセキ</t>
    </rPh>
    <phoneticPr fontId="1"/>
  </si>
  <si>
    <t>1－3（大学院生・日本国籍）</t>
    <rPh sb="4" eb="6">
      <t>ダイガク</t>
    </rPh>
    <rPh sb="6" eb="8">
      <t>インセイ</t>
    </rPh>
    <rPh sb="9" eb="11">
      <t>ニホン</t>
    </rPh>
    <rPh sb="11" eb="13">
      <t>コクセキ</t>
    </rPh>
    <phoneticPr fontId="1"/>
  </si>
  <si>
    <t>留学生</t>
    <rPh sb="0" eb="3">
      <t>リュウガクセイ</t>
    </rPh>
    <phoneticPr fontId="1"/>
  </si>
  <si>
    <t>1－4（外国人留学生）</t>
    <rPh sb="4" eb="6">
      <t>ガイコク</t>
    </rPh>
    <rPh sb="6" eb="7">
      <t>ジン</t>
    </rPh>
    <rPh sb="7" eb="10">
      <t>リュウガクセイ</t>
    </rPh>
    <phoneticPr fontId="1"/>
  </si>
  <si>
    <t>テストユーザステータス</t>
    <phoneticPr fontId="1"/>
  </si>
  <si>
    <t>所属</t>
    <rPh sb="0" eb="2">
      <t>ショゾク</t>
    </rPh>
    <phoneticPr fontId="1"/>
  </si>
  <si>
    <t>事業構想学群事業プランニング学類</t>
    <rPh sb="0" eb="6">
      <t>ジギョウコウソウガクグン</t>
    </rPh>
    <rPh sb="6" eb="8">
      <t>ジギョウ</t>
    </rPh>
    <rPh sb="14" eb="16">
      <t>ガクルイ</t>
    </rPh>
    <phoneticPr fontId="1"/>
  </si>
  <si>
    <t>学年</t>
    <rPh sb="0" eb="2">
      <t>ガクネン</t>
    </rPh>
    <phoneticPr fontId="1"/>
  </si>
  <si>
    <t>氏名</t>
    <rPh sb="0" eb="2">
      <t>シメイ</t>
    </rPh>
    <phoneticPr fontId="1"/>
  </si>
  <si>
    <t>看護　花子</t>
    <rPh sb="0" eb="2">
      <t>カンゴ</t>
    </rPh>
    <rPh sb="3" eb="5">
      <t>ハナコ</t>
    </rPh>
    <phoneticPr fontId="1"/>
  </si>
  <si>
    <t>事業　太郎</t>
    <rPh sb="0" eb="2">
      <t>ジギョウ</t>
    </rPh>
    <rPh sb="3" eb="5">
      <t>タロウ</t>
    </rPh>
    <phoneticPr fontId="1"/>
  </si>
  <si>
    <t>食産　優子</t>
    <rPh sb="0" eb="2">
      <t>ショクサン</t>
    </rPh>
    <rPh sb="3" eb="5">
      <t>ユウコ</t>
    </rPh>
    <phoneticPr fontId="1"/>
  </si>
  <si>
    <t>フリガナ</t>
    <phoneticPr fontId="1"/>
  </si>
  <si>
    <t>ｶﾝｺﾞ ﾊﾅｺ</t>
    <phoneticPr fontId="1"/>
  </si>
  <si>
    <t>ｼﾞｷﾞｮｳ ﾀﾛｳ</t>
    <phoneticPr fontId="1"/>
  </si>
  <si>
    <t>ｼｮｸｻﾝ ﾕｳｺ</t>
    <phoneticPr fontId="1"/>
  </si>
  <si>
    <t>生年月日</t>
    <rPh sb="0" eb="2">
      <t>セイネン</t>
    </rPh>
    <rPh sb="2" eb="4">
      <t>ガッピ</t>
    </rPh>
    <phoneticPr fontId="1"/>
  </si>
  <si>
    <t>申請日</t>
    <rPh sb="0" eb="2">
      <t>シンセイ</t>
    </rPh>
    <rPh sb="2" eb="3">
      <t>ビ</t>
    </rPh>
    <phoneticPr fontId="1"/>
  </si>
  <si>
    <t>申請していない（大学院又は留学生である）</t>
    <phoneticPr fontId="1"/>
  </si>
  <si>
    <t>現住所：郵便番号7桁（-なし）</t>
    <rPh sb="0" eb="3">
      <t>ゲンジュウショ</t>
    </rPh>
    <rPh sb="4" eb="8">
      <t>ユウビンバンゴウ</t>
    </rPh>
    <phoneticPr fontId="1"/>
  </si>
  <si>
    <t>現住所：都道府県</t>
    <rPh sb="0" eb="3">
      <t>ゲンジュウショ</t>
    </rPh>
    <rPh sb="4" eb="8">
      <t>トドウフケン</t>
    </rPh>
    <phoneticPr fontId="1"/>
  </si>
  <si>
    <t>現住所：市区町村</t>
    <rPh sb="0" eb="3">
      <t>ゲンジュウショ</t>
    </rPh>
    <rPh sb="4" eb="6">
      <t>シク</t>
    </rPh>
    <rPh sb="6" eb="8">
      <t>チョウソン</t>
    </rPh>
    <phoneticPr fontId="1"/>
  </si>
  <si>
    <t>現住所：番地、建物名、部屋番号等</t>
    <rPh sb="0" eb="3">
      <t>ゲンジュウショ</t>
    </rPh>
    <rPh sb="7" eb="9">
      <t>タテモノ</t>
    </rPh>
    <rPh sb="9" eb="10">
      <t>メイ</t>
    </rPh>
    <rPh sb="11" eb="13">
      <t>ヘヤ</t>
    </rPh>
    <rPh sb="13" eb="15">
      <t>バンゴウ</t>
    </rPh>
    <rPh sb="15" eb="16">
      <t>ナド</t>
    </rPh>
    <phoneticPr fontId="1"/>
  </si>
  <si>
    <t>修学支援新制度による授業料減免の継続に関する申請書に必要な下記の情報を入力してください。</t>
    <rPh sb="0" eb="2">
      <t>シュウガク</t>
    </rPh>
    <rPh sb="2" eb="4">
      <t>シエン</t>
    </rPh>
    <rPh sb="4" eb="7">
      <t>シンセイド</t>
    </rPh>
    <rPh sb="10" eb="13">
      <t>ジュギョウリョウ</t>
    </rPh>
    <rPh sb="13" eb="15">
      <t>ゲンメン</t>
    </rPh>
    <rPh sb="16" eb="18">
      <t>ケイゾク</t>
    </rPh>
    <rPh sb="19" eb="20">
      <t>カン</t>
    </rPh>
    <rPh sb="22" eb="25">
      <t>シンセイショ</t>
    </rPh>
    <rPh sb="26" eb="28">
      <t>ヒツヨウ</t>
    </rPh>
    <rPh sb="29" eb="31">
      <t>カキ</t>
    </rPh>
    <rPh sb="32" eb="34">
      <t>ジョウホウ</t>
    </rPh>
    <rPh sb="35" eb="37">
      <t>ニュウリョク</t>
    </rPh>
    <phoneticPr fontId="1"/>
  </si>
  <si>
    <t>1学年</t>
    <rPh sb="1" eb="3">
      <t>ガクネン</t>
    </rPh>
    <phoneticPr fontId="1"/>
  </si>
  <si>
    <t>2学年</t>
    <rPh sb="1" eb="3">
      <t>ガクネン</t>
    </rPh>
    <phoneticPr fontId="1"/>
  </si>
  <si>
    <t>3学年</t>
    <rPh sb="1" eb="3">
      <t>ガクネン</t>
    </rPh>
    <phoneticPr fontId="1"/>
  </si>
  <si>
    <t>看護学群（学類未配属）</t>
    <rPh sb="0" eb="3">
      <t>カンゴガク</t>
    </rPh>
    <rPh sb="3" eb="4">
      <t>グン</t>
    </rPh>
    <rPh sb="5" eb="7">
      <t>ガクルイ</t>
    </rPh>
    <rPh sb="7" eb="8">
      <t>ミ</t>
    </rPh>
    <rPh sb="8" eb="10">
      <t>ハイゾク</t>
    </rPh>
    <phoneticPr fontId="1"/>
  </si>
  <si>
    <t>食産業学群（学類未配属）</t>
    <rPh sb="0" eb="1">
      <t>ショク</t>
    </rPh>
    <rPh sb="1" eb="3">
      <t>サンギョウ</t>
    </rPh>
    <rPh sb="3" eb="5">
      <t>ガクグン</t>
    </rPh>
    <rPh sb="6" eb="8">
      <t>ガクルイ</t>
    </rPh>
    <rPh sb="8" eb="9">
      <t>ミ</t>
    </rPh>
    <rPh sb="9" eb="11">
      <t>ハイゾク</t>
    </rPh>
    <phoneticPr fontId="1"/>
  </si>
  <si>
    <t>入力された値</t>
    <rPh sb="0" eb="2">
      <t>ニュウリョク</t>
    </rPh>
    <rPh sb="5" eb="6">
      <t>アタイ</t>
    </rPh>
    <phoneticPr fontId="1"/>
  </si>
  <si>
    <t>減免等申請区分に未登録がある
(E00のフラグチェッカーのいずれかに1がある）</t>
    <rPh sb="0" eb="2">
      <t>ゲンメン</t>
    </rPh>
    <rPh sb="2" eb="3">
      <t>ナド</t>
    </rPh>
    <rPh sb="3" eb="5">
      <t>シンセイ</t>
    </rPh>
    <rPh sb="5" eb="7">
      <t>クブン</t>
    </rPh>
    <rPh sb="8" eb="11">
      <t>ミトウロク</t>
    </rPh>
    <phoneticPr fontId="1"/>
  </si>
  <si>
    <t>2016年3月以前</t>
    <rPh sb="4" eb="5">
      <t>ネン</t>
    </rPh>
    <rPh sb="6" eb="7">
      <t>ガツ</t>
    </rPh>
    <rPh sb="7" eb="9">
      <t>イゼン</t>
    </rPh>
    <phoneticPr fontId="1"/>
  </si>
  <si>
    <t>高校卒業年月</t>
    <rPh sb="0" eb="2">
      <t>コウコウ</t>
    </rPh>
    <rPh sb="2" eb="4">
      <t>ソツギョウ</t>
    </rPh>
    <rPh sb="4" eb="6">
      <t>ネンゲツ</t>
    </rPh>
    <phoneticPr fontId="1"/>
  </si>
  <si>
    <t>20年度入学の学群生（留学生を除く）で、「経済的事由」の申請をしている(E02のフラグチェッカーの合計値が4)</t>
    <rPh sb="2" eb="4">
      <t>ネンド</t>
    </rPh>
    <rPh sb="4" eb="6">
      <t>ニュウガク</t>
    </rPh>
    <rPh sb="7" eb="9">
      <t>ガクグン</t>
    </rPh>
    <rPh sb="9" eb="10">
      <t>セイ</t>
    </rPh>
    <rPh sb="11" eb="14">
      <t>リュウガクセイ</t>
    </rPh>
    <rPh sb="15" eb="16">
      <t>ノゾ</t>
    </rPh>
    <rPh sb="21" eb="24">
      <t>ケイザイテキ</t>
    </rPh>
    <rPh sb="24" eb="26">
      <t>ジユウ</t>
    </rPh>
    <rPh sb="28" eb="30">
      <t>シンセイ</t>
    </rPh>
    <rPh sb="49" eb="52">
      <t>ゴウケイチ</t>
    </rPh>
    <phoneticPr fontId="1"/>
  </si>
  <si>
    <t>テストユーザー2</t>
    <phoneticPr fontId="1"/>
  </si>
  <si>
    <t>テストユーザー3</t>
    <phoneticPr fontId="1"/>
  </si>
  <si>
    <t>テストユーザー4</t>
    <phoneticPr fontId="1"/>
  </si>
  <si>
    <t>テストユーザー5</t>
    <phoneticPr fontId="1"/>
  </si>
  <si>
    <t>1－1（新入生・日本国籍、社会人）</t>
    <rPh sb="4" eb="7">
      <t>シンニュウセイ</t>
    </rPh>
    <rPh sb="8" eb="10">
      <t>ニホン</t>
    </rPh>
    <rPh sb="10" eb="12">
      <t>コクセキ</t>
    </rPh>
    <rPh sb="13" eb="15">
      <t>シャカイ</t>
    </rPh>
    <rPh sb="15" eb="16">
      <t>ジン</t>
    </rPh>
    <phoneticPr fontId="1"/>
  </si>
  <si>
    <t>看護学研究科博士前期課程</t>
    <rPh sb="0" eb="3">
      <t>カンゴガク</t>
    </rPh>
    <rPh sb="3" eb="6">
      <t>ケンキュウカ</t>
    </rPh>
    <rPh sb="6" eb="8">
      <t>ハクシ</t>
    </rPh>
    <rPh sb="8" eb="10">
      <t>ゼンキ</t>
    </rPh>
    <rPh sb="10" eb="12">
      <t>カテイ</t>
    </rPh>
    <phoneticPr fontId="1"/>
  </si>
  <si>
    <t>看護　一郎</t>
    <rPh sb="0" eb="2">
      <t>カンゴ</t>
    </rPh>
    <rPh sb="3" eb="5">
      <t>イチロウ</t>
    </rPh>
    <phoneticPr fontId="1"/>
  </si>
  <si>
    <t>ｶﾝｺﾞ ｲﾁﾛｳ</t>
    <phoneticPr fontId="1"/>
  </si>
  <si>
    <t>事業構想学群価値創造デザイン学類</t>
    <rPh sb="0" eb="2">
      <t>ジギョウ</t>
    </rPh>
    <rPh sb="2" eb="4">
      <t>コウソウ</t>
    </rPh>
    <rPh sb="4" eb="5">
      <t>ガク</t>
    </rPh>
    <rPh sb="5" eb="6">
      <t>グン</t>
    </rPh>
    <rPh sb="6" eb="8">
      <t>カチ</t>
    </rPh>
    <rPh sb="8" eb="10">
      <t>ソウゾウ</t>
    </rPh>
    <rPh sb="14" eb="16">
      <t>ガクルイ</t>
    </rPh>
    <phoneticPr fontId="1"/>
  </si>
  <si>
    <t>デザイン　ボブ</t>
    <phoneticPr fontId="1"/>
  </si>
  <si>
    <t>ﾃﾞｻﾞｲﾝ ﾎﾞﾌﾞ</t>
    <phoneticPr fontId="1"/>
  </si>
  <si>
    <t>本学独自の制度による授業料減免等の申請書に必要な下記の情報を入力してください。</t>
    <rPh sb="0" eb="2">
      <t>ホンガク</t>
    </rPh>
    <rPh sb="2" eb="4">
      <t>ドクジ</t>
    </rPh>
    <rPh sb="5" eb="7">
      <t>セイド</t>
    </rPh>
    <rPh sb="10" eb="13">
      <t>ジュギョウリョウ</t>
    </rPh>
    <rPh sb="13" eb="15">
      <t>ゲンメン</t>
    </rPh>
    <rPh sb="15" eb="16">
      <t>ナド</t>
    </rPh>
    <rPh sb="17" eb="20">
      <t>シンセイショ</t>
    </rPh>
    <rPh sb="21" eb="23">
      <t>ヒツヨウ</t>
    </rPh>
    <rPh sb="24" eb="26">
      <t>カキ</t>
    </rPh>
    <rPh sb="27" eb="29">
      <t>ジョウホウ</t>
    </rPh>
    <rPh sb="30" eb="32">
      <t>ニュウリョク</t>
    </rPh>
    <phoneticPr fontId="1"/>
  </si>
  <si>
    <t>添付書類を確認し，チェック欄に印をつけたうえ提出すること</t>
    <phoneticPr fontId="1"/>
  </si>
  <si>
    <t>テストユーザー</t>
    <phoneticPr fontId="1"/>
  </si>
  <si>
    <t>申請区分</t>
    <rPh sb="0" eb="2">
      <t>シンセイ</t>
    </rPh>
    <rPh sb="2" eb="4">
      <t>クブン</t>
    </rPh>
    <phoneticPr fontId="1"/>
  </si>
  <si>
    <t>使用したユーザー</t>
    <rPh sb="0" eb="2">
      <t>シヨウ</t>
    </rPh>
    <phoneticPr fontId="1"/>
  </si>
  <si>
    <t>表示されるべきエラー</t>
    <rPh sb="0" eb="2">
      <t>ヒョウジ</t>
    </rPh>
    <phoneticPr fontId="1"/>
  </si>
  <si>
    <t>表示されたエラー</t>
    <rPh sb="0" eb="2">
      <t>ヒョウジ</t>
    </rPh>
    <phoneticPr fontId="1"/>
  </si>
  <si>
    <t>エラーチェック（申請区分）</t>
    <rPh sb="8" eb="10">
      <t>シンセイ</t>
    </rPh>
    <rPh sb="10" eb="12">
      <t>クブン</t>
    </rPh>
    <phoneticPr fontId="1"/>
  </si>
  <si>
    <t>看護学研究科　博士前期課程</t>
    <rPh sb="0" eb="3">
      <t>カンゴガク</t>
    </rPh>
    <rPh sb="3" eb="6">
      <t>ケンキュウカ</t>
    </rPh>
    <rPh sb="7" eb="9">
      <t>ハクシ</t>
    </rPh>
    <rPh sb="9" eb="11">
      <t>ゼンキ</t>
    </rPh>
    <rPh sb="11" eb="13">
      <t>カテイ</t>
    </rPh>
    <phoneticPr fontId="1"/>
  </si>
  <si>
    <t>看護学研究科　博士後期課程</t>
    <rPh sb="0" eb="6">
      <t>カンゴガクケンキュウカ</t>
    </rPh>
    <rPh sb="7" eb="9">
      <t>ハクシ</t>
    </rPh>
    <rPh sb="9" eb="11">
      <t>コウキ</t>
    </rPh>
    <rPh sb="11" eb="13">
      <t>カテイ</t>
    </rPh>
    <phoneticPr fontId="1"/>
  </si>
  <si>
    <t>地業構想学研究科　博士前期課程</t>
    <rPh sb="0" eb="1">
      <t>チ</t>
    </rPh>
    <rPh sb="1" eb="2">
      <t>ギョウ</t>
    </rPh>
    <rPh sb="2" eb="4">
      <t>コウソウ</t>
    </rPh>
    <rPh sb="4" eb="5">
      <t>ガク</t>
    </rPh>
    <rPh sb="5" eb="8">
      <t>ケンキュウカ</t>
    </rPh>
    <rPh sb="9" eb="11">
      <t>ハクシ</t>
    </rPh>
    <rPh sb="11" eb="13">
      <t>ゼンキ</t>
    </rPh>
    <rPh sb="13" eb="15">
      <t>カテイ</t>
    </rPh>
    <phoneticPr fontId="1"/>
  </si>
  <si>
    <t>地業構想学研究科　博士後期課程</t>
    <rPh sb="0" eb="1">
      <t>チ</t>
    </rPh>
    <rPh sb="1" eb="2">
      <t>ギョウ</t>
    </rPh>
    <rPh sb="2" eb="4">
      <t>コウソウ</t>
    </rPh>
    <rPh sb="4" eb="5">
      <t>ガク</t>
    </rPh>
    <rPh sb="5" eb="8">
      <t>ケンキュウカ</t>
    </rPh>
    <rPh sb="9" eb="11">
      <t>ハクシ</t>
    </rPh>
    <rPh sb="11" eb="13">
      <t>コウキ</t>
    </rPh>
    <rPh sb="13" eb="15">
      <t>カテイ</t>
    </rPh>
    <phoneticPr fontId="1"/>
  </si>
  <si>
    <t>食産業学研究科　博士前期課程</t>
    <rPh sb="0" eb="1">
      <t>ショク</t>
    </rPh>
    <rPh sb="1" eb="3">
      <t>サンギョウ</t>
    </rPh>
    <rPh sb="3" eb="4">
      <t>ガク</t>
    </rPh>
    <rPh sb="4" eb="7">
      <t>ケンキュウカ</t>
    </rPh>
    <rPh sb="8" eb="10">
      <t>ハクシ</t>
    </rPh>
    <rPh sb="10" eb="12">
      <t>ゼンキ</t>
    </rPh>
    <rPh sb="12" eb="14">
      <t>カテイ</t>
    </rPh>
    <phoneticPr fontId="1"/>
  </si>
  <si>
    <t>食産業学研究科　博士後期課程</t>
    <rPh sb="0" eb="1">
      <t>ショク</t>
    </rPh>
    <rPh sb="1" eb="3">
      <t>サンギョウ</t>
    </rPh>
    <rPh sb="3" eb="4">
      <t>ガク</t>
    </rPh>
    <rPh sb="4" eb="7">
      <t>ケンキュウカ</t>
    </rPh>
    <rPh sb="8" eb="10">
      <t>ハクシ</t>
    </rPh>
    <rPh sb="10" eb="12">
      <t>コウキ</t>
    </rPh>
    <rPh sb="12" eb="14">
      <t>カテイ</t>
    </rPh>
    <phoneticPr fontId="1"/>
  </si>
  <si>
    <t>看護学研究科</t>
    <rPh sb="0" eb="6">
      <t>カンゴガクケンキュウカ</t>
    </rPh>
    <phoneticPr fontId="1"/>
  </si>
  <si>
    <t>事業構想学研究科</t>
    <rPh sb="0" eb="2">
      <t>ジギョウ</t>
    </rPh>
    <rPh sb="2" eb="4">
      <t>コウソウ</t>
    </rPh>
    <rPh sb="4" eb="5">
      <t>ガク</t>
    </rPh>
    <rPh sb="5" eb="8">
      <t>ケンキュウカ</t>
    </rPh>
    <phoneticPr fontId="1"/>
  </si>
  <si>
    <t>食産業学研究科</t>
    <rPh sb="0" eb="1">
      <t>ショク</t>
    </rPh>
    <rPh sb="1" eb="3">
      <t>サンギョウ</t>
    </rPh>
    <rPh sb="3" eb="4">
      <t>ガク</t>
    </rPh>
    <rPh sb="4" eb="7">
      <t>ケンキュウカ</t>
    </rPh>
    <phoneticPr fontId="1"/>
  </si>
  <si>
    <t>看護</t>
    <phoneticPr fontId="1"/>
  </si>
  <si>
    <t>事業プランニング</t>
    <phoneticPr fontId="1"/>
  </si>
  <si>
    <t>地域創生</t>
    <phoneticPr fontId="1"/>
  </si>
  <si>
    <t>価値創造デザイン</t>
    <phoneticPr fontId="1"/>
  </si>
  <si>
    <t>事業計画</t>
    <phoneticPr fontId="1"/>
  </si>
  <si>
    <t>デザイン情報</t>
    <phoneticPr fontId="1"/>
  </si>
  <si>
    <t>食資源開発</t>
    <phoneticPr fontId="1"/>
  </si>
  <si>
    <t>フードマネジメント</t>
    <phoneticPr fontId="1"/>
  </si>
  <si>
    <t>ファームビジネス</t>
    <phoneticPr fontId="1"/>
  </si>
  <si>
    <t>フードビジネス</t>
    <phoneticPr fontId="1"/>
  </si>
  <si>
    <t>博士前期</t>
    <rPh sb="0" eb="2">
      <t>ハクシ</t>
    </rPh>
    <rPh sb="2" eb="4">
      <t>ゼンキ</t>
    </rPh>
    <phoneticPr fontId="1"/>
  </si>
  <si>
    <t>博士後期</t>
    <rPh sb="0" eb="2">
      <t>ハクシ</t>
    </rPh>
    <rPh sb="2" eb="4">
      <t>コウキ</t>
    </rPh>
    <phoneticPr fontId="1"/>
  </si>
  <si>
    <t>-未選択-</t>
    <rPh sb="1" eb="2">
      <t>ミ</t>
    </rPh>
    <rPh sb="2" eb="4">
      <t>センタク</t>
    </rPh>
    <phoneticPr fontId="1"/>
  </si>
  <si>
    <t>高校卒業年月（プルダウンから選択）</t>
    <rPh sb="0" eb="2">
      <t>コウコウ</t>
    </rPh>
    <rPh sb="2" eb="4">
      <t>ソツギョウ</t>
    </rPh>
    <rPh sb="4" eb="6">
      <t>ネンゲツ</t>
    </rPh>
    <rPh sb="14" eb="16">
      <t>センタク</t>
    </rPh>
    <phoneticPr fontId="1"/>
  </si>
  <si>
    <t>エラーメッセージが表示されている場合、以下の設問は表示されません。</t>
    <rPh sb="9" eb="11">
      <t>ヒョウジ</t>
    </rPh>
    <rPh sb="16" eb="18">
      <t>バアイ</t>
    </rPh>
    <rPh sb="19" eb="21">
      <t>イカ</t>
    </rPh>
    <rPh sb="22" eb="24">
      <t>セツモン</t>
    </rPh>
    <rPh sb="25" eb="27">
      <t>ヒョウジ</t>
    </rPh>
    <phoneticPr fontId="1"/>
  </si>
  <si>
    <t>上記の申請において入力に誤り等がある場合、赤色でエラーメッセージが表示されますので、申請内容を再度見直してください。</t>
    <rPh sb="0" eb="2">
      <t>ジョウキ</t>
    </rPh>
    <rPh sb="3" eb="5">
      <t>シンセイ</t>
    </rPh>
    <rPh sb="9" eb="11">
      <t>ニュウリョク</t>
    </rPh>
    <rPh sb="12" eb="13">
      <t>アヤマ</t>
    </rPh>
    <rPh sb="14" eb="15">
      <t>ナド</t>
    </rPh>
    <rPh sb="18" eb="20">
      <t>バアイ</t>
    </rPh>
    <rPh sb="21" eb="23">
      <t>アカイロ</t>
    </rPh>
    <rPh sb="33" eb="35">
      <t>ヒョウジ</t>
    </rPh>
    <phoneticPr fontId="1"/>
  </si>
  <si>
    <t>本フォームで受け付けるのは「継続」のみです。</t>
    <rPh sb="0" eb="1">
      <t>ホン</t>
    </rPh>
    <rPh sb="6" eb="7">
      <t>ウ</t>
    </rPh>
    <rPh sb="8" eb="9">
      <t>ツ</t>
    </rPh>
    <rPh sb="14" eb="16">
      <t>ケイゾク</t>
    </rPh>
    <phoneticPr fontId="1"/>
  </si>
  <si>
    <t>収入：会社やパート，アルバイトにより得た給与。所得：収入から給与所得控除を引いた値。</t>
    <rPh sb="0" eb="2">
      <t>シュウニュウ</t>
    </rPh>
    <rPh sb="3" eb="5">
      <t>カイシャ</t>
    </rPh>
    <rPh sb="18" eb="19">
      <t>エ</t>
    </rPh>
    <rPh sb="20" eb="22">
      <t>キュウヨ</t>
    </rPh>
    <phoneticPr fontId="1"/>
  </si>
  <si>
    <t>経済状況申告書に必要な下記の情報を入力してください。</t>
    <rPh sb="0" eb="2">
      <t>ケイザイ</t>
    </rPh>
    <rPh sb="2" eb="4">
      <t>ジョウキョウ</t>
    </rPh>
    <rPh sb="4" eb="6">
      <t>シンコク</t>
    </rPh>
    <rPh sb="6" eb="7">
      <t>ショ</t>
    </rPh>
    <rPh sb="8" eb="10">
      <t>ヒツヨウ</t>
    </rPh>
    <rPh sb="11" eb="13">
      <t>カキ</t>
    </rPh>
    <rPh sb="14" eb="16">
      <t>ジョウホウ</t>
    </rPh>
    <rPh sb="17" eb="19">
      <t>ニュウリョク</t>
    </rPh>
    <phoneticPr fontId="1"/>
  </si>
  <si>
    <t>直近3ヶ月の収入①
（2020年7月）</t>
    <rPh sb="15" eb="16">
      <t>ネン</t>
    </rPh>
    <rPh sb="17" eb="18">
      <t>ガツ</t>
    </rPh>
    <phoneticPr fontId="1"/>
  </si>
  <si>
    <t>直近3ヶ月の収入②
（2020年8月）</t>
    <phoneticPr fontId="1"/>
  </si>
  <si>
    <t>直近3ヶ月の収入③
（2020年9月）</t>
    <rPh sb="6" eb="8">
      <t>シュウニュウ</t>
    </rPh>
    <phoneticPr fontId="1"/>
  </si>
  <si>
    <t>－</t>
  </si>
  <si>
    <t>チェック欄に「確認済」を入れたら作成終了です。令和２年度後期授業料減免等申請要項に記載の提出方法に従い、書類を提出してください。</t>
    <rPh sb="4" eb="5">
      <t>ラン</t>
    </rPh>
    <rPh sb="7" eb="9">
      <t>カクニン</t>
    </rPh>
    <rPh sb="9" eb="10">
      <t>スミ</t>
    </rPh>
    <rPh sb="12" eb="13">
      <t>イ</t>
    </rPh>
    <rPh sb="16" eb="18">
      <t>サクセイ</t>
    </rPh>
    <rPh sb="18" eb="20">
      <t>シュウリョウ</t>
    </rPh>
    <phoneticPr fontId="1"/>
  </si>
  <si>
    <t>3 修学支援新制度による減免の継続</t>
    <phoneticPr fontId="1"/>
  </si>
  <si>
    <t>4 本学独自の減免等制度</t>
    <phoneticPr fontId="1"/>
  </si>
  <si>
    <t>5 経済状況申告書</t>
    <phoneticPr fontId="1"/>
  </si>
  <si>
    <t>（設問が表示されていない場合、次の設問に進んでください。）</t>
    <rPh sb="1" eb="3">
      <t>セツモン</t>
    </rPh>
    <rPh sb="4" eb="6">
      <t>ヒョウジ</t>
    </rPh>
    <rPh sb="12" eb="14">
      <t>バアイ</t>
    </rPh>
    <rPh sb="15" eb="16">
      <t>ツギ</t>
    </rPh>
    <rPh sb="17" eb="19">
      <t>セツモン</t>
    </rPh>
    <rPh sb="20" eb="21">
      <t>スス</t>
    </rPh>
    <phoneticPr fontId="1"/>
  </si>
  <si>
    <t>６　申請内容の確認</t>
    <phoneticPr fontId="1"/>
  </si>
  <si>
    <r>
      <t>家計急変者情報（</t>
    </r>
    <r>
      <rPr>
        <b/>
        <u/>
        <sz val="14"/>
        <color theme="1"/>
        <rFont val="游ゴシック"/>
        <family val="3"/>
        <charset val="128"/>
        <scheme val="minor"/>
      </rPr>
      <t>家計急変による申請の場合に記載</t>
    </r>
    <r>
      <rPr>
        <b/>
        <sz val="14"/>
        <color theme="1"/>
        <rFont val="游ゴシック"/>
        <family val="3"/>
        <charset val="128"/>
        <scheme val="minor"/>
      </rPr>
      <t>）</t>
    </r>
    <rPh sb="5" eb="7">
      <t>ジョウホウ</t>
    </rPh>
    <rPh sb="8" eb="10">
      <t>カケイ</t>
    </rPh>
    <rPh sb="10" eb="12">
      <t>キュウヘン</t>
    </rPh>
    <rPh sb="15" eb="17">
      <t>シンセイ</t>
    </rPh>
    <rPh sb="18" eb="20">
      <t>バアイ</t>
    </rPh>
    <rPh sb="21" eb="23">
      <t>キサイ</t>
    </rPh>
    <phoneticPr fontId="1"/>
  </si>
  <si>
    <t>入力フラグ</t>
    <rPh sb="0" eb="2">
      <t>ニュウリョク</t>
    </rPh>
    <phoneticPr fontId="1"/>
  </si>
  <si>
    <t>（１の設問全て回答しないと表示されません）</t>
    <rPh sb="3" eb="5">
      <t>セツモン</t>
    </rPh>
    <rPh sb="5" eb="6">
      <t>スベ</t>
    </rPh>
    <rPh sb="7" eb="9">
      <t>カイトウ</t>
    </rPh>
    <rPh sb="13" eb="15">
      <t>ヒョウジ</t>
    </rPh>
    <phoneticPr fontId="1"/>
  </si>
  <si>
    <r>
      <t>日本学生支援機構の</t>
    </r>
    <r>
      <rPr>
        <b/>
        <u/>
        <sz val="11"/>
        <color theme="1"/>
        <rFont val="游ゴシック"/>
        <family val="3"/>
        <charset val="128"/>
        <scheme val="minor"/>
      </rPr>
      <t>給付型奨学金</t>
    </r>
    <r>
      <rPr>
        <sz val="11"/>
        <color theme="1"/>
        <rFont val="游ゴシック"/>
        <family val="3"/>
        <charset val="128"/>
        <scheme val="minor"/>
      </rPr>
      <t>申請状況</t>
    </r>
    <rPh sb="0" eb="2">
      <t>ニホン</t>
    </rPh>
    <rPh sb="2" eb="4">
      <t>ガクセイ</t>
    </rPh>
    <rPh sb="4" eb="6">
      <t>シエン</t>
    </rPh>
    <rPh sb="6" eb="8">
      <t>キコウ</t>
    </rPh>
    <rPh sb="9" eb="12">
      <t>キュウフガタ</t>
    </rPh>
    <rPh sb="12" eb="15">
      <t>ショウガクキン</t>
    </rPh>
    <rPh sb="15" eb="17">
      <t>シンセイ</t>
    </rPh>
    <rPh sb="17" eb="19">
      <t>ジョウキョウ</t>
    </rPh>
    <phoneticPr fontId="1"/>
  </si>
  <si>
    <t>給付型奨学金.名称</t>
    <rPh sb="0" eb="2">
      <t>キュウフ</t>
    </rPh>
    <rPh sb="2" eb="3">
      <t>ガタ</t>
    </rPh>
    <rPh sb="3" eb="6">
      <t>ショウガクキン</t>
    </rPh>
    <rPh sb="7" eb="9">
      <t>メイショウ</t>
    </rPh>
    <phoneticPr fontId="1"/>
  </si>
  <si>
    <t>給付型奨学金.年額</t>
    <rPh sb="0" eb="2">
      <t>キュウフ</t>
    </rPh>
    <rPh sb="2" eb="3">
      <t>ガタ</t>
    </rPh>
    <rPh sb="3" eb="6">
      <t>ショウガクキン</t>
    </rPh>
    <rPh sb="7" eb="9">
      <t>ネンガク</t>
    </rPh>
    <phoneticPr fontId="1"/>
  </si>
  <si>
    <t>給付型奨学金.期間</t>
    <rPh sb="0" eb="2">
      <t>キュウフ</t>
    </rPh>
    <rPh sb="2" eb="3">
      <t>ガタ</t>
    </rPh>
    <rPh sb="3" eb="6">
      <t>ショウガクキン</t>
    </rPh>
    <rPh sb="7" eb="9">
      <t>キカン</t>
    </rPh>
    <phoneticPr fontId="1"/>
  </si>
  <si>
    <t>貸与型奨学金.名称</t>
    <rPh sb="0" eb="2">
      <t>タイヨ</t>
    </rPh>
    <rPh sb="2" eb="3">
      <t>ガタ</t>
    </rPh>
    <rPh sb="3" eb="6">
      <t>ショウガクキン</t>
    </rPh>
    <rPh sb="7" eb="9">
      <t>メイショウ</t>
    </rPh>
    <phoneticPr fontId="1"/>
  </si>
  <si>
    <t>貸与型奨学金.年額</t>
    <rPh sb="0" eb="2">
      <t>タイヨ</t>
    </rPh>
    <rPh sb="2" eb="3">
      <t>ガタ</t>
    </rPh>
    <rPh sb="3" eb="6">
      <t>ショウガクキン</t>
    </rPh>
    <rPh sb="7" eb="9">
      <t>ネンガク</t>
    </rPh>
    <phoneticPr fontId="1"/>
  </si>
  <si>
    <t>貸与型奨学金.期間</t>
    <rPh sb="0" eb="2">
      <t>タイヨ</t>
    </rPh>
    <rPh sb="2" eb="3">
      <t>ガタ</t>
    </rPh>
    <rPh sb="3" eb="6">
      <t>ショウガクキン</t>
    </rPh>
    <rPh sb="7" eb="9">
      <t>キカン</t>
    </rPh>
    <phoneticPr fontId="1"/>
  </si>
  <si>
    <t>申請者前年所得</t>
    <rPh sb="0" eb="3">
      <t>シンセイシャ</t>
    </rPh>
    <phoneticPr fontId="1"/>
  </si>
  <si>
    <t>申請者今年収入見込</t>
    <rPh sb="0" eb="3">
      <t>シンセイシャ</t>
    </rPh>
    <rPh sb="3" eb="5">
      <t>コトシ</t>
    </rPh>
    <phoneticPr fontId="1"/>
  </si>
  <si>
    <t>申請者今年所得見込</t>
    <rPh sb="0" eb="3">
      <t>シンセイシャ</t>
    </rPh>
    <rPh sb="3" eb="5">
      <t>コトシ</t>
    </rPh>
    <phoneticPr fontId="1"/>
  </si>
  <si>
    <t>申請者.備考</t>
    <rPh sb="0" eb="3">
      <t>シンセイシャ</t>
    </rPh>
    <rPh sb="4" eb="6">
      <t>ビコウ</t>
    </rPh>
    <phoneticPr fontId="1"/>
  </si>
  <si>
    <t>家族1.氏名</t>
    <rPh sb="0" eb="2">
      <t>カゾク</t>
    </rPh>
    <phoneticPr fontId="1"/>
  </si>
  <si>
    <t>家族1.続柄</t>
    <phoneticPr fontId="1"/>
  </si>
  <si>
    <t>家族1.生年月日</t>
    <phoneticPr fontId="1"/>
  </si>
  <si>
    <t>家族1.職業</t>
    <phoneticPr fontId="1"/>
  </si>
  <si>
    <t>家族1.前年所得</t>
    <phoneticPr fontId="1"/>
  </si>
  <si>
    <t>家族1.今年収入見込</t>
    <rPh sb="4" eb="6">
      <t>コトシ</t>
    </rPh>
    <phoneticPr fontId="1"/>
  </si>
  <si>
    <t>家族1.今年所得見込</t>
    <rPh sb="4" eb="6">
      <t>コトシ</t>
    </rPh>
    <phoneticPr fontId="1"/>
  </si>
  <si>
    <t>家族1.備考</t>
    <rPh sb="4" eb="6">
      <t>ビコウ</t>
    </rPh>
    <phoneticPr fontId="1"/>
  </si>
  <si>
    <t>家族2.氏名</t>
    <rPh sb="0" eb="2">
      <t>カゾク</t>
    </rPh>
    <phoneticPr fontId="1"/>
  </si>
  <si>
    <t>家族2.続柄</t>
  </si>
  <si>
    <t>家族2.生年月日</t>
  </si>
  <si>
    <t>家族2.前年所得</t>
  </si>
  <si>
    <t>家族2.今年収入見込</t>
    <rPh sb="4" eb="6">
      <t>コトシ</t>
    </rPh>
    <phoneticPr fontId="1"/>
  </si>
  <si>
    <t>家族2.今年所得見込</t>
    <rPh sb="4" eb="6">
      <t>コトシ</t>
    </rPh>
    <phoneticPr fontId="1"/>
  </si>
  <si>
    <t>家族2.備考</t>
    <rPh sb="4" eb="6">
      <t>ビコウ</t>
    </rPh>
    <phoneticPr fontId="1"/>
  </si>
  <si>
    <t>家族2.職業</t>
    <phoneticPr fontId="1"/>
  </si>
  <si>
    <t>家族3.氏名</t>
    <rPh sb="0" eb="2">
      <t>カゾク</t>
    </rPh>
    <phoneticPr fontId="1"/>
  </si>
  <si>
    <t>家族3.続柄</t>
  </si>
  <si>
    <t>家族3.生年月日</t>
  </si>
  <si>
    <t>家族3.職業</t>
  </si>
  <si>
    <t>家族3.前年所得</t>
  </si>
  <si>
    <t>家族3.今年収入見込</t>
    <rPh sb="4" eb="6">
      <t>コトシ</t>
    </rPh>
    <phoneticPr fontId="1"/>
  </si>
  <si>
    <t>家族3.今年所得見込</t>
    <rPh sb="4" eb="6">
      <t>コトシ</t>
    </rPh>
    <phoneticPr fontId="1"/>
  </si>
  <si>
    <t>家族3.備考</t>
    <rPh sb="4" eb="6">
      <t>ビコウ</t>
    </rPh>
    <phoneticPr fontId="1"/>
  </si>
  <si>
    <t>家族4.氏名</t>
    <rPh sb="0" eb="2">
      <t>カゾク</t>
    </rPh>
    <phoneticPr fontId="1"/>
  </si>
  <si>
    <t>家族4.続柄</t>
  </si>
  <si>
    <t>家族4.生年月日</t>
  </si>
  <si>
    <t>家族4.職業</t>
  </si>
  <si>
    <t>家族4.前年所得</t>
  </si>
  <si>
    <t>家族4.今年収入見込</t>
    <rPh sb="4" eb="6">
      <t>コトシ</t>
    </rPh>
    <phoneticPr fontId="1"/>
  </si>
  <si>
    <t>家族4.今年所得見込</t>
    <rPh sb="4" eb="6">
      <t>コトシ</t>
    </rPh>
    <phoneticPr fontId="1"/>
  </si>
  <si>
    <t>家族4.備考</t>
    <rPh sb="4" eb="6">
      <t>ビコウ</t>
    </rPh>
    <phoneticPr fontId="1"/>
  </si>
  <si>
    <t>家族5.氏名</t>
    <rPh sb="0" eb="2">
      <t>カゾク</t>
    </rPh>
    <phoneticPr fontId="1"/>
  </si>
  <si>
    <t>家族5.続柄</t>
  </si>
  <si>
    <t>家族5.生年月日</t>
  </si>
  <si>
    <t>家族5.職業</t>
  </si>
  <si>
    <t>家族5.前年所得</t>
  </si>
  <si>
    <t>家族5.今年収入見込</t>
    <rPh sb="4" eb="6">
      <t>コトシ</t>
    </rPh>
    <phoneticPr fontId="1"/>
  </si>
  <si>
    <t>家族5.今年所得見込</t>
    <rPh sb="4" eb="6">
      <t>コトシ</t>
    </rPh>
    <phoneticPr fontId="1"/>
  </si>
  <si>
    <t>家族5.備考</t>
    <rPh sb="4" eb="6">
      <t>ビコウ</t>
    </rPh>
    <phoneticPr fontId="1"/>
  </si>
  <si>
    <t>家族6.氏名</t>
    <rPh sb="0" eb="2">
      <t>カゾク</t>
    </rPh>
    <phoneticPr fontId="1"/>
  </si>
  <si>
    <t>家族6.続柄</t>
  </si>
  <si>
    <t>家族6.生年月日</t>
  </si>
  <si>
    <t>家族6.職業</t>
  </si>
  <si>
    <t>家族6.前年所得</t>
  </si>
  <si>
    <t>家族6.今年収入見込</t>
    <rPh sb="4" eb="6">
      <t>コトシ</t>
    </rPh>
    <phoneticPr fontId="1"/>
  </si>
  <si>
    <t>家族6.今年所得見込</t>
    <rPh sb="4" eb="6">
      <t>コトシ</t>
    </rPh>
    <phoneticPr fontId="1"/>
  </si>
  <si>
    <t>家族6.備考</t>
    <rPh sb="4" eb="6">
      <t>ビコウ</t>
    </rPh>
    <phoneticPr fontId="1"/>
  </si>
  <si>
    <t>家族7.氏名</t>
    <rPh sb="0" eb="2">
      <t>カゾク</t>
    </rPh>
    <phoneticPr fontId="1"/>
  </si>
  <si>
    <t>家族7.続柄</t>
  </si>
  <si>
    <t>家族7.生年月日</t>
  </si>
  <si>
    <t>家族7.職業</t>
  </si>
  <si>
    <t>家族7.前年所得</t>
  </si>
  <si>
    <t>家族7.今年収入見込</t>
    <rPh sb="4" eb="6">
      <t>コトシ</t>
    </rPh>
    <phoneticPr fontId="1"/>
  </si>
  <si>
    <t>家族7.今年所得見込</t>
    <rPh sb="4" eb="6">
      <t>コトシ</t>
    </rPh>
    <phoneticPr fontId="1"/>
  </si>
  <si>
    <t>家族7.備考</t>
    <rPh sb="4" eb="6">
      <t>ビコウ</t>
    </rPh>
    <phoneticPr fontId="1"/>
  </si>
  <si>
    <t>必要書類.課税証明</t>
    <rPh sb="0" eb="2">
      <t>ヒツヨウ</t>
    </rPh>
    <rPh sb="2" eb="4">
      <t>ショルイ</t>
    </rPh>
    <rPh sb="5" eb="7">
      <t>カゼイ</t>
    </rPh>
    <rPh sb="7" eb="9">
      <t>ショウメイ</t>
    </rPh>
    <phoneticPr fontId="1"/>
  </si>
  <si>
    <t>チェック欄.課税証明</t>
    <rPh sb="4" eb="5">
      <t>ラン</t>
    </rPh>
    <rPh sb="6" eb="8">
      <t>カゼイ</t>
    </rPh>
    <rPh sb="8" eb="10">
      <t>ショウメイ</t>
    </rPh>
    <phoneticPr fontId="1"/>
  </si>
  <si>
    <t>必要書類.経済状況申告</t>
    <rPh sb="0" eb="2">
      <t>ヒツヨウ</t>
    </rPh>
    <rPh sb="2" eb="4">
      <t>ショルイ</t>
    </rPh>
    <rPh sb="5" eb="7">
      <t>ケイザイ</t>
    </rPh>
    <rPh sb="7" eb="9">
      <t>ジョウキョウ</t>
    </rPh>
    <rPh sb="9" eb="11">
      <t>シンコク</t>
    </rPh>
    <phoneticPr fontId="1"/>
  </si>
  <si>
    <t>チェック欄.その他</t>
    <rPh sb="4" eb="5">
      <t>ラン</t>
    </rPh>
    <rPh sb="8" eb="9">
      <t>タ</t>
    </rPh>
    <phoneticPr fontId="1"/>
  </si>
  <si>
    <t>給与収入①</t>
    <rPh sb="0" eb="2">
      <t>キュウヨ</t>
    </rPh>
    <rPh sb="2" eb="4">
      <t>シュウニュウ</t>
    </rPh>
    <phoneticPr fontId="1"/>
  </si>
  <si>
    <t>給与収入②</t>
    <rPh sb="0" eb="2">
      <t>キュウヨ</t>
    </rPh>
    <rPh sb="2" eb="4">
      <t>シュウニュウ</t>
    </rPh>
    <phoneticPr fontId="1"/>
  </si>
  <si>
    <t>給与収入③</t>
    <rPh sb="0" eb="2">
      <t>キュウヨ</t>
    </rPh>
    <rPh sb="2" eb="4">
      <t>シュウニュウ</t>
    </rPh>
    <phoneticPr fontId="1"/>
  </si>
  <si>
    <t>仕送り額①</t>
    <rPh sb="0" eb="2">
      <t>シオク</t>
    </rPh>
    <rPh sb="3" eb="4">
      <t>ガク</t>
    </rPh>
    <phoneticPr fontId="1"/>
  </si>
  <si>
    <t>仕送り額②</t>
    <rPh sb="0" eb="2">
      <t>シオク</t>
    </rPh>
    <rPh sb="3" eb="4">
      <t>ガク</t>
    </rPh>
    <phoneticPr fontId="1"/>
  </si>
  <si>
    <t>仕送り額③</t>
    <rPh sb="0" eb="2">
      <t>シオク</t>
    </rPh>
    <rPh sb="3" eb="4">
      <t>ガク</t>
    </rPh>
    <phoneticPr fontId="1"/>
  </si>
  <si>
    <t>添付.家計急変1</t>
    <rPh sb="0" eb="2">
      <t>テンプ</t>
    </rPh>
    <rPh sb="3" eb="5">
      <t>カケイ</t>
    </rPh>
    <rPh sb="5" eb="7">
      <t>キュウヘン</t>
    </rPh>
    <phoneticPr fontId="1"/>
  </si>
  <si>
    <t>添付.家計急変2</t>
    <rPh sb="0" eb="2">
      <t>テンプ</t>
    </rPh>
    <rPh sb="3" eb="5">
      <t>カケイ</t>
    </rPh>
    <rPh sb="5" eb="7">
      <t>キュウヘン</t>
    </rPh>
    <phoneticPr fontId="1"/>
  </si>
  <si>
    <t>添付.家計急変3</t>
    <rPh sb="0" eb="2">
      <t>テンプ</t>
    </rPh>
    <rPh sb="3" eb="5">
      <t>カケイ</t>
    </rPh>
    <rPh sb="5" eb="7">
      <t>キュウヘン</t>
    </rPh>
    <phoneticPr fontId="1"/>
  </si>
  <si>
    <t>書類名</t>
    <rPh sb="0" eb="2">
      <t>ショルイ</t>
    </rPh>
    <rPh sb="2" eb="3">
      <t>メイ</t>
    </rPh>
    <phoneticPr fontId="1"/>
  </si>
  <si>
    <t>添付.留学生1</t>
    <rPh sb="0" eb="2">
      <t>テンプ</t>
    </rPh>
    <rPh sb="3" eb="6">
      <t>リュウガクセイ</t>
    </rPh>
    <phoneticPr fontId="1"/>
  </si>
  <si>
    <t>添付.留学生2</t>
    <rPh sb="0" eb="2">
      <t>テンプ</t>
    </rPh>
    <rPh sb="3" eb="6">
      <t>リュウガクセイ</t>
    </rPh>
    <phoneticPr fontId="1"/>
  </si>
  <si>
    <t>添付.留学生3</t>
    <rPh sb="0" eb="2">
      <t>テンプ</t>
    </rPh>
    <rPh sb="3" eb="6">
      <t>リュウガクセイ</t>
    </rPh>
    <phoneticPr fontId="1"/>
  </si>
  <si>
    <t>添付.留学生4</t>
    <rPh sb="0" eb="2">
      <t>テンプ</t>
    </rPh>
    <rPh sb="3" eb="6">
      <t>リュウガクセイ</t>
    </rPh>
    <phoneticPr fontId="1"/>
  </si>
  <si>
    <t>円</t>
    <rPh sb="0" eb="1">
      <t>エン</t>
    </rPh>
    <phoneticPr fontId="1"/>
  </si>
  <si>
    <t>千円</t>
    <rPh sb="0" eb="2">
      <t>センエン</t>
    </rPh>
    <phoneticPr fontId="1"/>
  </si>
  <si>
    <t>デフォルト</t>
    <phoneticPr fontId="1"/>
  </si>
  <si>
    <t>授業料減免等申請をするにあたり、下記の設問に回答ください。設問に回答することで、別シートに必要な減免等申請書が作成されます。</t>
    <rPh sb="0" eb="3">
      <t>ジュギョウリョウ</t>
    </rPh>
    <rPh sb="3" eb="5">
      <t>ゲンメン</t>
    </rPh>
    <rPh sb="5" eb="6">
      <t>ナド</t>
    </rPh>
    <rPh sb="6" eb="8">
      <t>シンセイ</t>
    </rPh>
    <rPh sb="16" eb="18">
      <t>カキ</t>
    </rPh>
    <rPh sb="19" eb="21">
      <t>セツモン</t>
    </rPh>
    <rPh sb="22" eb="24">
      <t>カイトウ</t>
    </rPh>
    <rPh sb="40" eb="41">
      <t>ベツ</t>
    </rPh>
    <phoneticPr fontId="1"/>
  </si>
  <si>
    <t>全ての区分において、「申請する」又は「申請しない」のどちらかを選択してください。</t>
  </si>
  <si>
    <t>「日本学生支援機構の給付型奨学金」の案内は、別途大学メール等によりお知らせしております（2020/10/01 (木) 15:24のメール参照）。</t>
    <rPh sb="18" eb="20">
      <t>アンナイ</t>
    </rPh>
    <rPh sb="22" eb="24">
      <t>ベット</t>
    </rPh>
    <rPh sb="24" eb="26">
      <t>ダイガク</t>
    </rPh>
    <rPh sb="29" eb="30">
      <t>ナド</t>
    </rPh>
    <rPh sb="34" eb="35">
      <t>シ</t>
    </rPh>
    <rPh sb="68" eb="70">
      <t>サンショウ</t>
    </rPh>
    <phoneticPr fontId="1"/>
  </si>
  <si>
    <t>なお、回答が不要な設問は表示されませんので、そのまま次の設問に進んでください。</t>
    <rPh sb="3" eb="5">
      <t>カイトウ</t>
    </rPh>
    <rPh sb="6" eb="8">
      <t>フヨウ</t>
    </rPh>
    <rPh sb="9" eb="11">
      <t>セツモン</t>
    </rPh>
    <rPh sb="12" eb="14">
      <t>ヒョウジ</t>
    </rPh>
    <rPh sb="26" eb="27">
      <t>ツギ</t>
    </rPh>
    <rPh sb="28" eb="30">
      <t>セツモン</t>
    </rPh>
    <rPh sb="31" eb="32">
      <t>スス</t>
    </rPh>
    <phoneticPr fontId="1"/>
  </si>
  <si>
    <t>本減免制度は本学が独自に実施している制度ですが、「修学支援新制度」という国の制度に基づき実施される、本制度とは別の制度があります。</t>
    <rPh sb="0" eb="1">
      <t>ホン</t>
    </rPh>
    <rPh sb="1" eb="3">
      <t>ゲンメン</t>
    </rPh>
    <rPh sb="3" eb="5">
      <t>セイド</t>
    </rPh>
    <rPh sb="6" eb="8">
      <t>ホンガク</t>
    </rPh>
    <rPh sb="9" eb="11">
      <t>ドクジ</t>
    </rPh>
    <rPh sb="12" eb="14">
      <t>ジッシ</t>
    </rPh>
    <rPh sb="18" eb="20">
      <t>セイド</t>
    </rPh>
    <rPh sb="25" eb="27">
      <t>シュウガク</t>
    </rPh>
    <rPh sb="27" eb="29">
      <t>シエン</t>
    </rPh>
    <rPh sb="29" eb="32">
      <t>シンセイド</t>
    </rPh>
    <rPh sb="36" eb="37">
      <t>クニ</t>
    </rPh>
    <rPh sb="38" eb="40">
      <t>セイド</t>
    </rPh>
    <rPh sb="41" eb="42">
      <t>モト</t>
    </rPh>
    <rPh sb="44" eb="46">
      <t>ジッシ</t>
    </rPh>
    <rPh sb="57" eb="59">
      <t>セイド</t>
    </rPh>
    <phoneticPr fontId="1"/>
  </si>
  <si>
    <t>修学支援新制度により「日本学生支援機構の給付型奨学金」の受給対象となった場合、需給区分に応じて授業料が減免される仕組みとなっています。</t>
    <rPh sb="0" eb="2">
      <t>シュウガク</t>
    </rPh>
    <rPh sb="2" eb="4">
      <t>シエン</t>
    </rPh>
    <rPh sb="4" eb="7">
      <t>シンセイド</t>
    </rPh>
    <rPh sb="11" eb="19">
      <t>ニホンガクセイシエンキコウ</t>
    </rPh>
    <rPh sb="20" eb="23">
      <t>キュウフガタ</t>
    </rPh>
    <rPh sb="23" eb="26">
      <t>ショウガクキン</t>
    </rPh>
    <rPh sb="28" eb="30">
      <t>ジュキュウ</t>
    </rPh>
    <rPh sb="30" eb="32">
      <t>タイショウ</t>
    </rPh>
    <rPh sb="36" eb="38">
      <t>バアイ</t>
    </rPh>
    <rPh sb="39" eb="41">
      <t>ジュキュウ</t>
    </rPh>
    <rPh sb="41" eb="43">
      <t>クブン</t>
    </rPh>
    <rPh sb="44" eb="45">
      <t>オウ</t>
    </rPh>
    <rPh sb="47" eb="50">
      <t>ジュギョウリョウ</t>
    </rPh>
    <rPh sb="51" eb="53">
      <t>ゲンメン</t>
    </rPh>
    <rPh sb="56" eb="58">
      <t>シク</t>
    </rPh>
    <phoneticPr fontId="1"/>
  </si>
  <si>
    <t>前年の所得は、課税証明書や源泉徴収票から判別できます。記載が難しい場合はだいたいの値で構いません。</t>
    <rPh sb="0" eb="2">
      <t>ゼンネン</t>
    </rPh>
    <rPh sb="3" eb="5">
      <t>ショトク</t>
    </rPh>
    <rPh sb="7" eb="9">
      <t>カゼイ</t>
    </rPh>
    <rPh sb="9" eb="12">
      <t>ショウメイショ</t>
    </rPh>
    <rPh sb="13" eb="15">
      <t>ゲンセン</t>
    </rPh>
    <rPh sb="15" eb="17">
      <t>チョウシュウ</t>
    </rPh>
    <rPh sb="17" eb="18">
      <t>ヒョウ</t>
    </rPh>
    <rPh sb="20" eb="22">
      <t>ハンベツ</t>
    </rPh>
    <rPh sb="27" eb="29">
      <t>キサイ</t>
    </rPh>
    <rPh sb="30" eb="31">
      <t>ムズカ</t>
    </rPh>
    <rPh sb="33" eb="35">
      <t>バアイ</t>
    </rPh>
    <rPh sb="41" eb="42">
      <t>アタイ</t>
    </rPh>
    <rPh sb="43" eb="44">
      <t>カマ</t>
    </rPh>
    <phoneticPr fontId="1"/>
  </si>
  <si>
    <t>ここで記載した額は、あくまで参考値としての扱いとなるため、減免審査の結果に影響はありません。</t>
    <rPh sb="3" eb="5">
      <t>キサイ</t>
    </rPh>
    <rPh sb="7" eb="8">
      <t>ガク</t>
    </rPh>
    <rPh sb="14" eb="16">
      <t>サンコウ</t>
    </rPh>
    <rPh sb="16" eb="17">
      <t>アタイ</t>
    </rPh>
    <rPh sb="21" eb="22">
      <t>アツカ</t>
    </rPh>
    <rPh sb="29" eb="31">
      <t>ゲンメン</t>
    </rPh>
    <rPh sb="31" eb="33">
      <t>シンサ</t>
    </rPh>
    <rPh sb="34" eb="36">
      <t>ケッカ</t>
    </rPh>
    <rPh sb="37" eb="39">
      <t>エイキョウ</t>
    </rPh>
    <phoneticPr fontId="1"/>
  </si>
  <si>
    <t>申請にあたり、下表の「必要な書類」欄に●がついている添付書類が必要となります。準備のうえ、合わせて提出ください。</t>
    <rPh sb="0" eb="2">
      <t>シンセイ</t>
    </rPh>
    <rPh sb="7" eb="9">
      <t>カヒョウ</t>
    </rPh>
    <rPh sb="11" eb="13">
      <t>ヒツヨウ</t>
    </rPh>
    <rPh sb="14" eb="16">
      <t>ショルイ</t>
    </rPh>
    <rPh sb="17" eb="18">
      <t>ラン</t>
    </rPh>
    <rPh sb="26" eb="28">
      <t>テンプ</t>
    </rPh>
    <rPh sb="28" eb="30">
      <t>ショルイ</t>
    </rPh>
    <rPh sb="31" eb="33">
      <t>ヒツヨウ</t>
    </rPh>
    <phoneticPr fontId="1"/>
  </si>
  <si>
    <t>なお、その他書類を提出する場合、「その他添付書類名」欄に添付書類名を記載ください。</t>
    <rPh sb="26" eb="27">
      <t>ラン</t>
    </rPh>
    <rPh sb="28" eb="30">
      <t>テンプ</t>
    </rPh>
    <rPh sb="30" eb="32">
      <t>ショルイ</t>
    </rPh>
    <rPh sb="32" eb="33">
      <t>メイ</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</si>
</sst>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quot;円&quot;"/>
    <numFmt numFmtId="178" formatCode="#,##0&quot;千&quot;&quot;円&quot;"/>
    <numFmt numFmtId="179" formatCode="yyyy&quot;年&quot;m&quot;月&quot;d&quot;日&quot;;@"/>
  </numFmts>
  <fonts count="39" x14ac:knownFonts="1">
    <font>
      <sz val="11"/>
      <color theme="1"/>
      <name val="游ゴシック"/>
      <family val="2"/>
      <charset val="128"/>
      <scheme val="minor"/>
    </font>
    <font>
      <sz val="6"/>
      <name val="游ゴシック"/>
      <family val="2"/>
      <charset val="128"/>
      <scheme val="minor"/>
    </font>
    <font>
      <sz val="16"/>
      <color rgb="FF000000"/>
      <name val="ＭＳ 明朝"/>
      <family val="1"/>
      <charset val="128"/>
    </font>
    <font>
      <sz val="10.5"/>
      <color rgb="FF000000"/>
      <name val="ＭＳ 明朝"/>
      <family val="1"/>
      <charset val="128"/>
    </font>
    <font>
      <sz val="10.5"/>
      <color theme="1"/>
      <name val="游ゴシック"/>
      <family val="2"/>
      <charset val="128"/>
      <scheme val="minor"/>
    </font>
    <font>
      <sz val="12"/>
      <color theme="1"/>
      <name val="游ゴシック"/>
      <family val="2"/>
      <charset val="128"/>
      <scheme val="minor"/>
    </font>
    <font>
      <sz val="11"/>
      <color theme="1"/>
      <name val="ＭＳ 明朝"/>
      <family val="1"/>
      <charset val="128"/>
    </font>
    <font>
      <sz val="10.5"/>
      <color rgb="FF000000"/>
      <name val="ＭＳ Ｐ明朝"/>
      <family val="1"/>
      <charset val="128"/>
    </font>
    <font>
      <sz val="10.5"/>
      <color theme="1"/>
      <name val="Century"/>
      <family val="1"/>
    </font>
    <font>
      <sz val="10.5"/>
      <color theme="1"/>
      <name val="ＭＳ Ｐ明朝"/>
      <family val="1"/>
      <charset val="128"/>
    </font>
    <font>
      <sz val="10.5"/>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rgb="FF0000FF"/>
      <name val="游ゴシック"/>
      <family val="2"/>
      <charset val="128"/>
      <scheme val="minor"/>
    </font>
    <font>
      <sz val="8"/>
      <color theme="1"/>
      <name val="ＭＳ 明朝"/>
      <family val="1"/>
      <charset val="128"/>
    </font>
    <font>
      <sz val="11"/>
      <name val="ＭＳ Ｐゴシック"/>
      <family val="3"/>
      <charset val="128"/>
    </font>
    <font>
      <sz val="4.5"/>
      <name val="ＭＳ 明朝"/>
      <family val="1"/>
      <charset val="128"/>
    </font>
    <font>
      <sz val="14"/>
      <color theme="1"/>
      <name val="ＭＳ 明朝"/>
      <family val="1"/>
      <charset val="128"/>
    </font>
    <font>
      <u/>
      <sz val="11"/>
      <color theme="1"/>
      <name val="ＭＳ 明朝"/>
      <family val="1"/>
      <charset val="128"/>
    </font>
    <font>
      <sz val="16"/>
      <color theme="1"/>
      <name val="ＭＳ 明朝"/>
      <family val="1"/>
      <charset val="128"/>
    </font>
    <font>
      <sz val="18"/>
      <color theme="1"/>
      <name val="ＭＳ 明朝"/>
      <family val="1"/>
      <charset val="128"/>
    </font>
    <font>
      <sz val="20"/>
      <color theme="1"/>
      <name val="ＭＳ 明朝"/>
      <family val="1"/>
      <charset val="128"/>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8"/>
      <color theme="1"/>
      <name val="游ゴシック"/>
      <family val="3"/>
      <charset val="128"/>
      <scheme val="minor"/>
    </font>
    <font>
      <u/>
      <sz val="14"/>
      <color theme="1"/>
      <name val="游ゴシック"/>
      <family val="3"/>
      <charset val="128"/>
      <scheme val="minor"/>
    </font>
    <font>
      <b/>
      <u/>
      <sz val="14"/>
      <color theme="1"/>
      <name val="游ゴシック"/>
      <family val="3"/>
      <charset val="128"/>
      <scheme val="minor"/>
    </font>
    <font>
      <b/>
      <sz val="16"/>
      <color theme="0"/>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sz val="36"/>
      <color theme="1"/>
      <name val="游ゴシック"/>
      <family val="3"/>
      <charset val="128"/>
      <scheme val="minor"/>
    </font>
    <font>
      <sz val="16"/>
      <color theme="0"/>
      <name val="游ゴシック"/>
      <family val="3"/>
      <charset val="128"/>
      <scheme val="minor"/>
    </font>
    <font>
      <sz val="14"/>
      <name val="游ゴシック"/>
      <family val="3"/>
      <charset val="128"/>
      <scheme val="minor"/>
    </font>
    <font>
      <sz val="11"/>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auto="1"/>
      </right>
      <top style="thin">
        <color indexed="64"/>
      </top>
      <bottom style="hair">
        <color auto="1"/>
      </bottom>
      <diagonal/>
    </border>
    <border>
      <left style="thin">
        <color auto="1"/>
      </left>
      <right style="thin">
        <color auto="1"/>
      </right>
      <top/>
      <bottom style="hair">
        <color auto="1"/>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6" fillId="0" borderId="0">
      <alignment vertical="center"/>
    </xf>
  </cellStyleXfs>
  <cellXfs count="469">
    <xf numFmtId="0" fontId="0" fillId="0" borderId="0" xfId="0">
      <alignment vertical="center"/>
    </xf>
    <xf numFmtId="0" fontId="6" fillId="0" borderId="0" xfId="0" applyFont="1" applyAlignment="1">
      <alignment horizontal="justify" vertical="center"/>
    </xf>
    <xf numFmtId="0" fontId="6"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0" xfId="0" applyFont="1" applyAlignment="1">
      <alignment vertical="center"/>
    </xf>
    <xf numFmtId="0" fontId="0" fillId="0" borderId="0" xfId="0">
      <alignment vertical="center"/>
    </xf>
    <xf numFmtId="0" fontId="5" fillId="0" borderId="0" xfId="0" applyFont="1">
      <alignment vertical="center"/>
    </xf>
    <xf numFmtId="0" fontId="11" fillId="0" borderId="0" xfId="0" applyFont="1" applyAlignment="1">
      <alignment horizontal="right" vertical="center" wrapText="1"/>
    </xf>
    <xf numFmtId="0" fontId="11" fillId="0" borderId="35" xfId="0" applyFont="1" applyBorder="1" applyAlignment="1">
      <alignment horizontal="justify" vertical="center" wrapText="1"/>
    </xf>
    <xf numFmtId="0" fontId="6" fillId="0" borderId="34" xfId="0" applyFont="1" applyBorder="1" applyAlignment="1">
      <alignment horizontal="center" vertical="center" wrapText="1"/>
    </xf>
    <xf numFmtId="0" fontId="11"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11" fillId="0" borderId="32" xfId="0" applyFont="1" applyBorder="1" applyAlignment="1">
      <alignment vertical="center" wrapText="1"/>
    </xf>
    <xf numFmtId="0" fontId="13" fillId="0" borderId="33"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0" borderId="0" xfId="0">
      <alignment vertical="center"/>
    </xf>
    <xf numFmtId="0" fontId="0" fillId="0" borderId="0" xfId="0">
      <alignment vertical="center"/>
    </xf>
    <xf numFmtId="0" fontId="0" fillId="0" borderId="31" xfId="0" applyBorder="1">
      <alignment vertical="center"/>
    </xf>
    <xf numFmtId="0" fontId="11" fillId="0" borderId="0"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horizontal="center" vertical="center" wrapText="1"/>
    </xf>
    <xf numFmtId="0" fontId="18" fillId="0" borderId="31" xfId="0" applyFont="1" applyBorder="1" applyAlignment="1">
      <alignment horizontal="left" vertical="center"/>
    </xf>
    <xf numFmtId="177" fontId="18" fillId="0" borderId="31" xfId="0" applyNumberFormat="1" applyFont="1" applyBorder="1" applyAlignment="1">
      <alignment horizontal="right" vertical="center"/>
    </xf>
    <xf numFmtId="0" fontId="0" fillId="0" borderId="0" xfId="0">
      <alignment vertical="center"/>
    </xf>
    <xf numFmtId="0" fontId="18" fillId="0" borderId="31"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0" xfId="0">
      <alignment vertical="center"/>
    </xf>
    <xf numFmtId="49" fontId="18" fillId="0" borderId="31" xfId="0" applyNumberFormat="1" applyFont="1" applyBorder="1" applyAlignment="1">
      <alignment horizontal="center" vertical="center"/>
    </xf>
    <xf numFmtId="0" fontId="20" fillId="0" borderId="31" xfId="0" applyFont="1" applyBorder="1" applyAlignment="1">
      <alignment horizontal="center" vertical="center" wrapText="1"/>
    </xf>
    <xf numFmtId="0" fontId="21" fillId="0" borderId="0" xfId="0" applyFont="1" applyBorder="1" applyAlignment="1">
      <alignment horizontal="left" vertical="center" indent="2"/>
    </xf>
    <xf numFmtId="0" fontId="20" fillId="0" borderId="0" xfId="0" applyFont="1" applyBorder="1" applyAlignment="1">
      <alignment vertical="center"/>
    </xf>
    <xf numFmtId="0" fontId="21" fillId="0" borderId="0" xfId="0" applyFont="1" applyBorder="1" applyAlignment="1">
      <alignment vertical="center"/>
    </xf>
    <xf numFmtId="0" fontId="0" fillId="0" borderId="0" xfId="0" applyAlignment="1">
      <alignment horizontal="center" vertical="center"/>
    </xf>
    <xf numFmtId="176" fontId="20" fillId="0" borderId="0" xfId="0" applyNumberFormat="1" applyFont="1" applyBorder="1" applyAlignment="1">
      <alignment vertical="center"/>
    </xf>
    <xf numFmtId="0" fontId="20" fillId="0" borderId="31" xfId="0" applyFont="1" applyBorder="1" applyAlignment="1">
      <alignment horizontal="center" vertical="center"/>
    </xf>
    <xf numFmtId="0" fontId="20" fillId="0" borderId="51" xfId="0" applyFont="1" applyBorder="1" applyAlignment="1">
      <alignment vertical="center"/>
    </xf>
    <xf numFmtId="177" fontId="20" fillId="0" borderId="31" xfId="0" applyNumberFormat="1" applyFont="1" applyBorder="1" applyAlignment="1">
      <alignment horizontal="right" vertical="center"/>
    </xf>
    <xf numFmtId="0" fontId="20" fillId="0" borderId="49" xfId="0" applyFont="1" applyBorder="1" applyAlignment="1">
      <alignment horizontal="center" vertical="center"/>
    </xf>
    <xf numFmtId="0" fontId="0" fillId="0" borderId="31" xfId="0" quotePrefix="1" applyBorder="1">
      <alignment vertical="center"/>
    </xf>
    <xf numFmtId="0" fontId="0" fillId="0" borderId="31" xfId="0" applyBorder="1" applyAlignment="1">
      <alignment vertical="center" wrapText="1"/>
    </xf>
    <xf numFmtId="0" fontId="0" fillId="0" borderId="31" xfId="0" applyBorder="1" applyAlignment="1">
      <alignment horizontal="center" vertical="center"/>
    </xf>
    <xf numFmtId="0" fontId="0" fillId="0" borderId="0" xfId="0">
      <alignment vertical="center"/>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0" xfId="0" applyFill="1" applyBorder="1">
      <alignment vertical="center"/>
    </xf>
    <xf numFmtId="0" fontId="0" fillId="0" borderId="31" xfId="0" applyFill="1" applyBorder="1">
      <alignment vertical="center"/>
    </xf>
    <xf numFmtId="0" fontId="0" fillId="0" borderId="22" xfId="0" applyBorder="1">
      <alignment vertical="center"/>
    </xf>
    <xf numFmtId="0" fontId="0" fillId="0" borderId="52" xfId="0" applyBorder="1">
      <alignment vertical="center"/>
    </xf>
    <xf numFmtId="0" fontId="0" fillId="0" borderId="31" xfId="0" applyFill="1" applyBorder="1" applyAlignment="1">
      <alignment horizontal="center" vertical="center"/>
    </xf>
    <xf numFmtId="0" fontId="0" fillId="0" borderId="0" xfId="0">
      <alignment vertical="center"/>
    </xf>
    <xf numFmtId="0" fontId="0" fillId="0" borderId="46" xfId="0" applyBorder="1" applyAlignment="1">
      <alignment horizontal="center" vertical="center"/>
    </xf>
    <xf numFmtId="0" fontId="0" fillId="2" borderId="31" xfId="0" applyFill="1" applyBorder="1">
      <alignment vertical="center"/>
    </xf>
    <xf numFmtId="0" fontId="0" fillId="2" borderId="31" xfId="0" applyFill="1" applyBorder="1" applyAlignment="1">
      <alignment vertical="center" wrapText="1"/>
    </xf>
    <xf numFmtId="0" fontId="0" fillId="0" borderId="31" xfId="0" applyFill="1" applyBorder="1" applyAlignment="1">
      <alignment vertical="center" wrapText="1"/>
    </xf>
    <xf numFmtId="0" fontId="0" fillId="0" borderId="0" xfId="0" applyBorder="1">
      <alignment vertical="center"/>
    </xf>
    <xf numFmtId="0" fontId="0" fillId="0" borderId="51" xfId="0" applyFill="1" applyBorder="1" applyAlignment="1">
      <alignment horizontal="center" vertical="center"/>
    </xf>
    <xf numFmtId="0" fontId="0" fillId="0" borderId="31" xfId="0" applyBorder="1" applyAlignment="1">
      <alignment vertical="center"/>
    </xf>
    <xf numFmtId="0" fontId="0" fillId="0" borderId="51" xfId="0" applyFill="1" applyBorder="1" applyAlignment="1">
      <alignment vertical="center"/>
    </xf>
    <xf numFmtId="0" fontId="0" fillId="0" borderId="31" xfId="0" applyFill="1" applyBorder="1" applyAlignment="1">
      <alignment vertical="center"/>
    </xf>
    <xf numFmtId="0" fontId="0" fillId="0" borderId="22" xfId="0" applyFill="1" applyBorder="1">
      <alignment vertical="center"/>
    </xf>
    <xf numFmtId="14" fontId="0" fillId="0" borderId="52" xfId="0" applyNumberFormat="1" applyBorder="1">
      <alignment vertical="center"/>
    </xf>
    <xf numFmtId="0" fontId="0" fillId="0" borderId="0" xfId="0" applyFill="1" applyAlignment="1">
      <alignment vertical="center"/>
    </xf>
    <xf numFmtId="0" fontId="3" fillId="0" borderId="0" xfId="0" applyFont="1" applyFill="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4" fillId="0" borderId="25" xfId="0" applyFont="1" applyFill="1" applyBorder="1">
      <alignment vertical="center"/>
    </xf>
    <xf numFmtId="0" fontId="8" fillId="0" borderId="0" xfId="0" applyFont="1" applyFill="1" applyAlignment="1">
      <alignment vertical="center" wrapText="1"/>
    </xf>
    <xf numFmtId="0" fontId="7" fillId="0" borderId="0" xfId="0" applyFont="1" applyFill="1" applyAlignment="1">
      <alignment horizontal="center" vertical="top"/>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Alignment="1">
      <alignment vertical="top"/>
    </xf>
    <xf numFmtId="0" fontId="3" fillId="0" borderId="0" xfId="0" applyFont="1" applyFill="1" applyAlignment="1">
      <alignment horizontal="justify" vertical="top"/>
    </xf>
    <xf numFmtId="0" fontId="10" fillId="0" borderId="0" xfId="0" applyFont="1" applyFill="1">
      <alignment vertical="center"/>
    </xf>
    <xf numFmtId="0" fontId="3" fillId="0" borderId="0" xfId="0" applyFont="1" applyFill="1" applyBorder="1" applyAlignment="1">
      <alignment vertical="center" shrinkToFit="1"/>
    </xf>
    <xf numFmtId="0" fontId="23" fillId="0" borderId="0" xfId="0" applyFont="1" applyFill="1" applyBorder="1">
      <alignment vertical="center"/>
    </xf>
    <xf numFmtId="0" fontId="23" fillId="0" borderId="0" xfId="0" applyFont="1" applyFill="1" applyBorder="1" applyAlignment="1">
      <alignment vertical="center"/>
    </xf>
    <xf numFmtId="0" fontId="23" fillId="0" borderId="31" xfId="0" applyFont="1" applyFill="1" applyBorder="1" applyAlignment="1">
      <alignment horizontal="center" vertical="center"/>
    </xf>
    <xf numFmtId="0" fontId="23" fillId="0" borderId="31" xfId="0" applyFont="1" applyFill="1" applyBorder="1" applyAlignment="1">
      <alignment vertical="center"/>
    </xf>
    <xf numFmtId="0" fontId="23" fillId="0" borderId="53" xfId="0" applyFont="1" applyFill="1" applyBorder="1" applyAlignment="1">
      <alignment vertical="center"/>
    </xf>
    <xf numFmtId="0" fontId="23" fillId="0" borderId="54" xfId="0" applyFont="1" applyFill="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shrinkToFit="1"/>
    </xf>
    <xf numFmtId="0" fontId="23" fillId="0" borderId="31" xfId="0" applyFont="1" applyFill="1" applyBorder="1">
      <alignment vertical="center"/>
    </xf>
    <xf numFmtId="0" fontId="23" fillId="0" borderId="0" xfId="0" applyFont="1" applyFill="1" applyBorder="1" applyAlignment="1">
      <alignment horizontal="center" vertical="center" wrapText="1"/>
    </xf>
    <xf numFmtId="179" fontId="23" fillId="0" borderId="0" xfId="0" applyNumberFormat="1" applyFont="1" applyFill="1" applyBorder="1">
      <alignment vertical="center"/>
    </xf>
    <xf numFmtId="0" fontId="23" fillId="0" borderId="31" xfId="0" applyFont="1" applyFill="1" applyBorder="1" applyAlignment="1">
      <alignment horizontal="center" vertical="center" wrapText="1"/>
    </xf>
    <xf numFmtId="0" fontId="23" fillId="0" borderId="31" xfId="0" applyFont="1" applyFill="1" applyBorder="1" applyAlignment="1">
      <alignment vertical="center" wrapText="1"/>
    </xf>
    <xf numFmtId="0" fontId="23" fillId="0" borderId="43" xfId="0" applyFont="1" applyFill="1" applyBorder="1">
      <alignment vertical="center"/>
    </xf>
    <xf numFmtId="0" fontId="23" fillId="0" borderId="43" xfId="0" applyFont="1" applyFill="1" applyBorder="1" applyAlignment="1">
      <alignment vertical="center"/>
    </xf>
    <xf numFmtId="0" fontId="23" fillId="0" borderId="56" xfId="0" applyFont="1" applyFill="1" applyBorder="1">
      <alignment vertical="center"/>
    </xf>
    <xf numFmtId="0" fontId="24" fillId="0" borderId="43" xfId="0" applyFont="1" applyFill="1" applyBorder="1">
      <alignment vertical="center"/>
    </xf>
    <xf numFmtId="0" fontId="25" fillId="0" borderId="0" xfId="0" applyFont="1" applyFill="1" applyBorder="1">
      <alignment vertical="center"/>
    </xf>
    <xf numFmtId="0" fontId="23" fillId="0" borderId="10" xfId="0" applyFont="1" applyFill="1" applyBorder="1" applyAlignment="1">
      <alignment vertical="top"/>
    </xf>
    <xf numFmtId="0" fontId="0" fillId="0" borderId="0" xfId="0"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23" fillId="0" borderId="57" xfId="0" applyFont="1" applyFill="1" applyBorder="1" applyAlignment="1">
      <alignment vertical="center"/>
    </xf>
    <xf numFmtId="0" fontId="18" fillId="0" borderId="9" xfId="0" applyFont="1" applyFill="1" applyBorder="1" applyAlignment="1">
      <alignment vertical="center" shrinkToFit="1"/>
    </xf>
    <xf numFmtId="0" fontId="13" fillId="0" borderId="8" xfId="0" applyFont="1" applyFill="1" applyBorder="1" applyAlignment="1">
      <alignment vertical="center"/>
    </xf>
    <xf numFmtId="0" fontId="18" fillId="0" borderId="13" xfId="0" applyFont="1" applyFill="1" applyBorder="1" applyAlignment="1">
      <alignment vertical="center" shrinkToFit="1"/>
    </xf>
    <xf numFmtId="0" fontId="13" fillId="0" borderId="17" xfId="0" applyFont="1" applyFill="1" applyBorder="1" applyAlignment="1">
      <alignment vertical="center"/>
    </xf>
    <xf numFmtId="0" fontId="18" fillId="0" borderId="49" xfId="0" applyFont="1" applyFill="1" applyBorder="1" applyAlignment="1">
      <alignment vertical="center" shrinkToFit="1"/>
    </xf>
    <xf numFmtId="176" fontId="18" fillId="0" borderId="49" xfId="0" applyNumberFormat="1" applyFont="1" applyFill="1" applyBorder="1" applyAlignment="1">
      <alignment horizontal="left" vertical="center"/>
    </xf>
    <xf numFmtId="0" fontId="18" fillId="0" borderId="51" xfId="0" applyFont="1" applyFill="1" applyBorder="1" applyAlignment="1">
      <alignment vertical="center"/>
    </xf>
    <xf numFmtId="0" fontId="18" fillId="0" borderId="51" xfId="0" applyFont="1" applyFill="1" applyBorder="1" applyAlignment="1">
      <alignment horizontal="center" vertical="center"/>
    </xf>
    <xf numFmtId="0" fontId="18" fillId="0" borderId="49" xfId="0" applyNumberFormat="1" applyFont="1" applyFill="1" applyBorder="1" applyAlignment="1">
      <alignment vertical="center" shrinkToFit="1"/>
    </xf>
    <xf numFmtId="0" fontId="18" fillId="0" borderId="51" xfId="0" applyNumberFormat="1" applyFont="1" applyFill="1" applyBorder="1" applyAlignment="1">
      <alignment horizontal="center" vertical="center"/>
    </xf>
    <xf numFmtId="0" fontId="21" fillId="0" borderId="49" xfId="0" applyFont="1" applyFill="1" applyBorder="1" applyAlignment="1">
      <alignment horizontal="center" vertical="center" shrinkToFit="1"/>
    </xf>
    <xf numFmtId="0" fontId="21" fillId="0" borderId="9" xfId="0" applyFont="1" applyFill="1" applyBorder="1" applyAlignment="1">
      <alignment vertical="center" shrinkToFit="1"/>
    </xf>
    <xf numFmtId="0" fontId="20" fillId="0" borderId="8" xfId="0" applyFont="1" applyFill="1" applyBorder="1" applyAlignment="1">
      <alignment vertical="center"/>
    </xf>
    <xf numFmtId="0" fontId="20" fillId="0" borderId="49"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21" fillId="0" borderId="13" xfId="0" applyFont="1" applyFill="1" applyBorder="1" applyAlignment="1">
      <alignment vertical="center" shrinkToFit="1"/>
    </xf>
    <xf numFmtId="0" fontId="20" fillId="0" borderId="17" xfId="0" applyFont="1" applyFill="1" applyBorder="1" applyAlignment="1">
      <alignment vertical="center"/>
    </xf>
    <xf numFmtId="0" fontId="20" fillId="0" borderId="51" xfId="0" applyFont="1" applyFill="1" applyBorder="1" applyAlignment="1">
      <alignment horizontal="center" vertical="center" shrinkToFit="1"/>
    </xf>
    <xf numFmtId="0" fontId="20" fillId="0" borderId="31" xfId="0" applyFont="1" applyFill="1" applyBorder="1" applyAlignment="1">
      <alignment horizontal="distributed" vertical="center"/>
    </xf>
    <xf numFmtId="177" fontId="20" fillId="0" borderId="31" xfId="0" applyNumberFormat="1" applyFont="1" applyFill="1" applyBorder="1" applyAlignment="1">
      <alignment horizontal="right" vertical="center"/>
    </xf>
    <xf numFmtId="0" fontId="26" fillId="0" borderId="31" xfId="0" applyFont="1" applyFill="1" applyBorder="1" applyAlignment="1">
      <alignment horizontal="center" vertical="center"/>
    </xf>
    <xf numFmtId="0" fontId="22" fillId="0" borderId="20" xfId="0" applyFont="1" applyFill="1" applyBorder="1" applyAlignment="1">
      <alignment horizontal="center" vertical="center"/>
    </xf>
    <xf numFmtId="0" fontId="18" fillId="0" borderId="31" xfId="0" applyFont="1" applyBorder="1" applyAlignment="1">
      <alignment horizontal="distributed" vertical="center"/>
    </xf>
    <xf numFmtId="0" fontId="18" fillId="0" borderId="31" xfId="0" applyFont="1" applyFill="1" applyBorder="1" applyAlignment="1">
      <alignment horizontal="distributed" vertical="center"/>
    </xf>
    <xf numFmtId="0" fontId="0" fillId="0" borderId="51" xfId="0" applyBorder="1">
      <alignment vertical="center"/>
    </xf>
    <xf numFmtId="0" fontId="0" fillId="0" borderId="27" xfId="0"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2" xfId="0" applyFill="1" applyBorder="1" applyAlignment="1">
      <alignment vertical="center"/>
    </xf>
    <xf numFmtId="0" fontId="0" fillId="0" borderId="33" xfId="0"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36" xfId="0" applyBorder="1">
      <alignment vertical="center"/>
    </xf>
    <xf numFmtId="0" fontId="0" fillId="0" borderId="34" xfId="0" applyBorder="1">
      <alignment vertical="center"/>
    </xf>
    <xf numFmtId="0" fontId="0" fillId="0" borderId="35" xfId="0" applyBorder="1">
      <alignment vertical="center"/>
    </xf>
    <xf numFmtId="0" fontId="0" fillId="0" borderId="4" xfId="0" applyBorder="1">
      <alignmen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31" xfId="0" applyBorder="1" applyAlignment="1">
      <alignment horizontal="right"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5" xfId="0" applyFill="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49" xfId="0" quotePrefix="1" applyBorder="1">
      <alignment vertical="center"/>
    </xf>
    <xf numFmtId="0" fontId="0" fillId="0" borderId="51" xfId="0" applyFill="1" applyBorder="1">
      <alignment vertical="center"/>
    </xf>
    <xf numFmtId="0" fontId="23" fillId="0" borderId="0" xfId="0" applyFont="1" applyFill="1" applyBorder="1" applyAlignment="1">
      <alignment horizontal="center" vertical="center"/>
    </xf>
    <xf numFmtId="0" fontId="23" fillId="0" borderId="31" xfId="0" applyFont="1" applyFill="1" applyBorder="1" applyAlignment="1">
      <alignment horizontal="center" vertical="center"/>
    </xf>
    <xf numFmtId="0" fontId="0" fillId="0" borderId="31" xfId="0" applyBorder="1" applyAlignment="1">
      <alignment horizontal="center" vertical="center"/>
    </xf>
    <xf numFmtId="0" fontId="0" fillId="0" borderId="0" xfId="0">
      <alignment vertical="center"/>
    </xf>
    <xf numFmtId="0" fontId="0" fillId="0" borderId="31" xfId="0" applyBorder="1" applyAlignment="1">
      <alignment horizontal="left" vertical="center" shrinkToFit="1"/>
    </xf>
    <xf numFmtId="0" fontId="0" fillId="0" borderId="31" xfId="0" applyBorder="1" applyAlignment="1">
      <alignment vertical="center" shrinkToFit="1"/>
    </xf>
    <xf numFmtId="0" fontId="23" fillId="0" borderId="31" xfId="0" applyFont="1" applyFill="1" applyBorder="1" applyAlignment="1">
      <alignment horizontal="right" vertical="center" indent="1"/>
    </xf>
    <xf numFmtId="0" fontId="23" fillId="0" borderId="0" xfId="0" applyFont="1" applyFill="1" applyBorder="1" applyAlignment="1">
      <alignment horizontal="center" vertical="center"/>
    </xf>
    <xf numFmtId="0" fontId="26" fillId="2" borderId="31" xfId="0" applyFont="1" applyFill="1" applyBorder="1" applyAlignment="1" applyProtection="1">
      <alignment vertical="center" shrinkToFit="1"/>
      <protection locked="0"/>
    </xf>
    <xf numFmtId="0" fontId="0" fillId="0" borderId="31" xfId="0" applyBorder="1" applyAlignment="1">
      <alignment horizontal="center" vertical="center"/>
    </xf>
    <xf numFmtId="0" fontId="0" fillId="0" borderId="0" xfId="0">
      <alignment vertical="center"/>
    </xf>
    <xf numFmtId="0" fontId="31" fillId="0" borderId="0" xfId="0" applyFont="1" applyFill="1" applyBorder="1" applyAlignment="1">
      <alignment vertical="center"/>
    </xf>
    <xf numFmtId="0" fontId="30" fillId="0" borderId="0" xfId="0" applyFont="1" applyFill="1" applyBorder="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wrapText="1"/>
    </xf>
    <xf numFmtId="0" fontId="23" fillId="0" borderId="53" xfId="0" applyFont="1" applyFill="1" applyBorder="1" applyAlignment="1">
      <alignment vertical="center" wrapText="1"/>
    </xf>
    <xf numFmtId="55"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49" xfId="0" applyBorder="1">
      <alignment vertical="center"/>
    </xf>
    <xf numFmtId="0" fontId="0" fillId="0" borderId="9" xfId="0" applyBorder="1">
      <alignment vertical="center"/>
    </xf>
    <xf numFmtId="0" fontId="0" fillId="0" borderId="53" xfId="0" applyBorder="1" applyAlignment="1">
      <alignment horizontal="left" vertical="center"/>
    </xf>
    <xf numFmtId="14" fontId="0" fillId="0" borderId="53" xfId="0" applyNumberFormat="1" applyBorder="1" applyAlignment="1">
      <alignment horizontal="left" vertical="center"/>
    </xf>
    <xf numFmtId="0" fontId="0" fillId="0" borderId="54" xfId="0" applyBorder="1" applyAlignment="1">
      <alignment horizontal="left" vertical="center"/>
    </xf>
    <xf numFmtId="55" fontId="0" fillId="0" borderId="54" xfId="0" applyNumberFormat="1" applyBorder="1" applyAlignment="1">
      <alignment horizontal="left" vertical="center"/>
    </xf>
    <xf numFmtId="0" fontId="0" fillId="0" borderId="58" xfId="0" applyBorder="1" applyAlignment="1">
      <alignment horizontal="center" vertical="center"/>
    </xf>
    <xf numFmtId="56" fontId="0" fillId="0" borderId="58" xfId="0" applyNumberFormat="1" applyBorder="1" applyAlignment="1">
      <alignment horizontal="center" vertical="center"/>
    </xf>
    <xf numFmtId="0" fontId="0" fillId="0" borderId="0" xfId="0" applyFill="1"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8" xfId="0" applyBorder="1">
      <alignment vertical="center"/>
    </xf>
    <xf numFmtId="0" fontId="0" fillId="0" borderId="31" xfId="0" quotePrefix="1" applyFill="1" applyBorder="1">
      <alignment vertical="center"/>
    </xf>
    <xf numFmtId="0" fontId="31" fillId="0" borderId="0" xfId="0" applyFont="1" applyFill="1" applyBorder="1">
      <alignment vertical="center"/>
    </xf>
    <xf numFmtId="0" fontId="31" fillId="0" borderId="55" xfId="0" applyFont="1" applyFill="1" applyBorder="1">
      <alignment vertical="center"/>
    </xf>
    <xf numFmtId="0" fontId="32" fillId="0" borderId="0" xfId="0" applyFont="1" applyFill="1" applyBorder="1">
      <alignment vertical="center"/>
    </xf>
    <xf numFmtId="176" fontId="26" fillId="2" borderId="57" xfId="0" applyNumberFormat="1" applyFont="1" applyFill="1" applyBorder="1" applyAlignment="1" applyProtection="1">
      <alignment horizontal="left" vertical="center" shrinkToFit="1"/>
      <protection locked="0"/>
    </xf>
    <xf numFmtId="0" fontId="26" fillId="2" borderId="53" xfId="0" applyFont="1" applyFill="1" applyBorder="1" applyAlignment="1" applyProtection="1">
      <alignment horizontal="left" vertical="center" shrinkToFit="1"/>
      <protection locked="0"/>
    </xf>
    <xf numFmtId="176" fontId="26" fillId="2" borderId="53" xfId="0" applyNumberFormat="1" applyFont="1" applyFill="1" applyBorder="1" applyAlignment="1" applyProtection="1">
      <alignment horizontal="left" vertical="center" shrinkToFit="1"/>
      <protection locked="0"/>
    </xf>
    <xf numFmtId="0" fontId="26" fillId="2" borderId="53" xfId="0" applyFont="1" applyFill="1" applyBorder="1" applyAlignment="1" applyProtection="1">
      <alignment vertical="center" shrinkToFit="1"/>
      <protection locked="0"/>
    </xf>
    <xf numFmtId="55" fontId="26" fillId="2" borderId="54" xfId="0" applyNumberFormat="1" applyFont="1" applyFill="1" applyBorder="1" applyAlignment="1" applyProtection="1">
      <alignment horizontal="left" vertical="center" shrinkToFit="1"/>
      <protection locked="0"/>
    </xf>
    <xf numFmtId="0" fontId="26" fillId="2" borderId="31" xfId="0" applyFont="1" applyFill="1" applyBorder="1" applyAlignment="1" applyProtection="1">
      <alignment vertical="center" wrapText="1" shrinkToFit="1"/>
      <protection locked="0"/>
    </xf>
    <xf numFmtId="177" fontId="26" fillId="2" borderId="31" xfId="0" applyNumberFormat="1" applyFont="1" applyFill="1" applyBorder="1" applyAlignment="1" applyProtection="1">
      <alignment horizontal="right" vertical="center" wrapText="1"/>
      <protection locked="0"/>
    </xf>
    <xf numFmtId="0" fontId="26" fillId="2" borderId="31" xfId="0" applyFont="1" applyFill="1" applyBorder="1" applyAlignment="1" applyProtection="1">
      <alignment vertical="center" wrapText="1"/>
      <protection locked="0"/>
    </xf>
    <xf numFmtId="176" fontId="26" fillId="2" borderId="31" xfId="0" applyNumberFormat="1" applyFont="1" applyFill="1" applyBorder="1" applyAlignment="1" applyProtection="1">
      <alignment vertical="center" shrinkToFit="1"/>
      <protection locked="0"/>
    </xf>
    <xf numFmtId="178" fontId="26" fillId="2" borderId="31" xfId="0" applyNumberFormat="1" applyFont="1" applyFill="1" applyBorder="1" applyAlignment="1" applyProtection="1">
      <alignment horizontal="right" vertical="center" shrinkToFit="1"/>
      <protection locked="0"/>
    </xf>
    <xf numFmtId="0" fontId="26" fillId="0" borderId="31" xfId="0" applyFont="1" applyFill="1" applyBorder="1" applyAlignment="1">
      <alignment vertical="center" shrinkToFit="1"/>
    </xf>
    <xf numFmtId="176" fontId="26" fillId="0" borderId="31" xfId="0" applyNumberFormat="1" applyFont="1" applyFill="1" applyBorder="1" applyAlignment="1">
      <alignment vertical="center" shrinkToFit="1"/>
    </xf>
    <xf numFmtId="0" fontId="26" fillId="2" borderId="31" xfId="0" applyFont="1" applyFill="1" applyBorder="1" applyAlignment="1" applyProtection="1">
      <alignment horizontal="center" vertical="center"/>
      <protection locked="0"/>
    </xf>
    <xf numFmtId="0" fontId="24" fillId="0" borderId="31" xfId="0" applyFont="1" applyFill="1" applyBorder="1" applyAlignment="1">
      <alignment horizontal="center" vertical="center"/>
    </xf>
    <xf numFmtId="177" fontId="25" fillId="2" borderId="31" xfId="0" applyNumberFormat="1" applyFont="1" applyFill="1" applyBorder="1" applyAlignment="1" applyProtection="1">
      <alignment horizontal="right" vertical="center"/>
      <protection locked="0"/>
    </xf>
    <xf numFmtId="177" fontId="25" fillId="3" borderId="31" xfId="0" applyNumberFormat="1" applyFont="1" applyFill="1" applyBorder="1" applyAlignment="1">
      <alignment horizontal="right" vertical="center"/>
    </xf>
    <xf numFmtId="0" fontId="23" fillId="0" borderId="59" xfId="0" applyFont="1" applyFill="1" applyBorder="1" applyAlignment="1">
      <alignment horizontal="center" vertical="center"/>
    </xf>
    <xf numFmtId="0" fontId="23" fillId="0" borderId="31" xfId="0" applyFont="1" applyFill="1" applyBorder="1" applyAlignment="1">
      <alignment horizontal="center" vertical="center"/>
    </xf>
    <xf numFmtId="0" fontId="26" fillId="2" borderId="31" xfId="0" applyFont="1" applyFill="1" applyBorder="1" applyAlignment="1" applyProtection="1">
      <alignment horizontal="left" vertical="center" wrapText="1" shrinkToFit="1"/>
      <protection locked="0"/>
    </xf>
    <xf numFmtId="0" fontId="23" fillId="0" borderId="45" xfId="0" applyFont="1" applyFill="1" applyBorder="1">
      <alignment vertical="center"/>
    </xf>
    <xf numFmtId="0" fontId="23" fillId="0" borderId="25" xfId="0" applyFont="1" applyFill="1" applyBorder="1">
      <alignment vertical="center"/>
    </xf>
    <xf numFmtId="0" fontId="23" fillId="0" borderId="39" xfId="0" applyFont="1" applyFill="1" applyBorder="1">
      <alignment vertical="center"/>
    </xf>
    <xf numFmtId="0" fontId="23" fillId="0" borderId="16" xfId="0" applyFont="1" applyFill="1" applyBorder="1">
      <alignment vertical="center"/>
    </xf>
    <xf numFmtId="0" fontId="23" fillId="0" borderId="16" xfId="0" applyFont="1" applyFill="1" applyBorder="1" applyAlignment="1">
      <alignment horizontal="center" vertical="center" wrapText="1"/>
    </xf>
    <xf numFmtId="0" fontId="23" fillId="0" borderId="26" xfId="0" applyFont="1" applyFill="1" applyBorder="1">
      <alignment vertical="center"/>
    </xf>
    <xf numFmtId="0" fontId="29" fillId="0" borderId="43" xfId="0" applyFont="1" applyFill="1" applyBorder="1" applyAlignment="1">
      <alignment vertical="top" textRotation="255"/>
    </xf>
    <xf numFmtId="0" fontId="29" fillId="0" borderId="45" xfId="0" applyFont="1" applyFill="1" applyBorder="1" applyAlignment="1">
      <alignment vertical="top" textRotation="255"/>
    </xf>
    <xf numFmtId="0" fontId="35" fillId="0" borderId="0" xfId="0" applyFont="1" applyFill="1" applyBorder="1">
      <alignment vertical="center"/>
    </xf>
    <xf numFmtId="0" fontId="34" fillId="0" borderId="31" xfId="0" applyFont="1" applyFill="1" applyBorder="1" applyAlignment="1">
      <alignment vertical="center" shrinkToFit="1"/>
    </xf>
    <xf numFmtId="176" fontId="23" fillId="0" borderId="0" xfId="0" applyNumberFormat="1" applyFont="1" applyFill="1" applyBorder="1" applyAlignment="1">
      <alignment vertical="center"/>
    </xf>
    <xf numFmtId="0" fontId="26" fillId="2" borderId="31" xfId="0" applyFont="1" applyFill="1" applyBorder="1" applyAlignment="1" applyProtection="1">
      <alignment vertical="center" shrinkToFit="1"/>
      <protection locked="0"/>
    </xf>
    <xf numFmtId="0" fontId="0" fillId="0" borderId="0" xfId="0">
      <alignment vertical="center"/>
    </xf>
    <xf numFmtId="0" fontId="30" fillId="0" borderId="0" xfId="0" applyFont="1" applyFill="1" applyBorder="1" applyAlignment="1">
      <alignment vertical="center"/>
    </xf>
    <xf numFmtId="0" fontId="36" fillId="0" borderId="57" xfId="0" applyFont="1" applyFill="1" applyBorder="1" applyAlignment="1">
      <alignment vertical="center"/>
    </xf>
    <xf numFmtId="0" fontId="36" fillId="0" borderId="53" xfId="0" applyFont="1" applyFill="1" applyBorder="1" applyAlignment="1">
      <alignment vertical="center"/>
    </xf>
    <xf numFmtId="0" fontId="36" fillId="0" borderId="53" xfId="0" applyFont="1" applyFill="1" applyBorder="1" applyAlignment="1">
      <alignment vertical="center" wrapText="1"/>
    </xf>
    <xf numFmtId="0" fontId="36" fillId="0" borderId="54" xfId="0" applyFont="1" applyFill="1" applyBorder="1" applyAlignment="1">
      <alignment vertical="center" wrapText="1"/>
    </xf>
    <xf numFmtId="14" fontId="36" fillId="0" borderId="0" xfId="0" applyNumberFormat="1" applyFont="1" applyFill="1" applyBorder="1" applyAlignment="1">
      <alignment vertical="center"/>
    </xf>
    <xf numFmtId="0" fontId="36" fillId="0" borderId="0" xfId="0" applyNumberFormat="1" applyFont="1" applyFill="1" applyBorder="1" applyAlignment="1">
      <alignment vertical="center"/>
    </xf>
    <xf numFmtId="0" fontId="0" fillId="0" borderId="0" xfId="0" applyNumberFormat="1">
      <alignment vertical="center"/>
    </xf>
    <xf numFmtId="14" fontId="0" fillId="0" borderId="0" xfId="0" applyNumberFormat="1">
      <alignment vertical="center"/>
    </xf>
    <xf numFmtId="0" fontId="37" fillId="0" borderId="31" xfId="0" applyFont="1" applyFill="1" applyBorder="1" applyAlignment="1">
      <alignment vertical="center"/>
    </xf>
    <xf numFmtId="0" fontId="36" fillId="0" borderId="31" xfId="0" applyFont="1" applyFill="1" applyBorder="1" applyAlignment="1">
      <alignment vertical="center"/>
    </xf>
    <xf numFmtId="0" fontId="36" fillId="0" borderId="0" xfId="0" applyFont="1">
      <alignment vertical="center"/>
    </xf>
    <xf numFmtId="0" fontId="36" fillId="0" borderId="31" xfId="0" applyFont="1" applyFill="1" applyBorder="1">
      <alignment vertical="center"/>
    </xf>
    <xf numFmtId="0" fontId="37" fillId="0" borderId="31" xfId="0" applyFont="1" applyFill="1" applyBorder="1">
      <alignment vertical="center"/>
    </xf>
    <xf numFmtId="0" fontId="36" fillId="0" borderId="31" xfId="0" applyFont="1" applyFill="1" applyBorder="1" applyAlignment="1">
      <alignment horizontal="center" vertical="center" wrapText="1"/>
    </xf>
    <xf numFmtId="176" fontId="0" fillId="0" borderId="0" xfId="0" applyNumberFormat="1">
      <alignment vertical="center"/>
    </xf>
    <xf numFmtId="0" fontId="37" fillId="0" borderId="31" xfId="0" applyFont="1" applyFill="1" applyBorder="1" applyAlignment="1">
      <alignment horizontal="center" vertical="center" wrapText="1"/>
    </xf>
    <xf numFmtId="0" fontId="37" fillId="0" borderId="31" xfId="0" applyFont="1" applyFill="1" applyBorder="1" applyAlignment="1">
      <alignment horizontal="center" vertical="center"/>
    </xf>
    <xf numFmtId="0" fontId="23" fillId="0" borderId="10" xfId="0" applyFont="1" applyFill="1" applyBorder="1" applyAlignment="1">
      <alignment vertical="top" wrapText="1"/>
    </xf>
    <xf numFmtId="0" fontId="23" fillId="0" borderId="0" xfId="0" applyFont="1" applyFill="1" applyBorder="1" applyAlignment="1">
      <alignment vertical="top"/>
    </xf>
    <xf numFmtId="0" fontId="28" fillId="0" borderId="0" xfId="0" applyFont="1" applyFill="1" applyBorder="1">
      <alignment vertical="center"/>
    </xf>
    <xf numFmtId="0" fontId="30" fillId="0" borderId="0" xfId="0" applyFont="1" applyFill="1" applyBorder="1" applyAlignment="1">
      <alignment horizontal="left" vertical="center" indent="1"/>
    </xf>
    <xf numFmtId="0" fontId="26" fillId="0" borderId="22" xfId="0" applyFont="1" applyFill="1" applyBorder="1" applyAlignment="1" applyProtection="1">
      <alignment horizontal="center" vertical="center" shrinkToFit="1"/>
    </xf>
    <xf numFmtId="0" fontId="33" fillId="0" borderId="60" xfId="0" applyFont="1" applyFill="1" applyBorder="1" applyAlignment="1" applyProtection="1">
      <alignment horizontal="center" vertical="center"/>
      <protection locked="0"/>
    </xf>
    <xf numFmtId="0" fontId="33" fillId="0" borderId="61" xfId="0" applyFont="1" applyFill="1" applyBorder="1" applyAlignment="1" applyProtection="1">
      <alignment horizontal="center" vertical="center"/>
      <protection locked="0"/>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23" fillId="0" borderId="31" xfId="0" applyFont="1" applyFill="1" applyBorder="1" applyAlignment="1">
      <alignment horizontal="center" vertical="center"/>
    </xf>
    <xf numFmtId="0" fontId="26" fillId="2" borderId="31" xfId="0" applyFont="1" applyFill="1" applyBorder="1" applyAlignment="1" applyProtection="1">
      <alignment vertical="center" wrapText="1"/>
      <protection locked="0"/>
    </xf>
    <xf numFmtId="0" fontId="24" fillId="0" borderId="31" xfId="0" applyFont="1" applyFill="1" applyBorder="1" applyAlignment="1">
      <alignment vertical="center" shrinkToFit="1"/>
    </xf>
    <xf numFmtId="0" fontId="23" fillId="0" borderId="31" xfId="0" applyFont="1" applyFill="1" applyBorder="1" applyAlignment="1">
      <alignment vertical="center" shrinkToFit="1"/>
    </xf>
    <xf numFmtId="0" fontId="24" fillId="0" borderId="31" xfId="0" applyFont="1" applyFill="1" applyBorder="1" applyAlignment="1">
      <alignment horizontal="center" vertical="center"/>
    </xf>
    <xf numFmtId="0" fontId="26" fillId="2" borderId="22" xfId="0" applyFont="1" applyFill="1" applyBorder="1" applyAlignment="1" applyProtection="1">
      <alignment vertical="center"/>
      <protection locked="0"/>
    </xf>
    <xf numFmtId="0" fontId="26" fillId="2" borderId="21" xfId="0" applyFont="1" applyFill="1" applyBorder="1" applyAlignment="1" applyProtection="1">
      <alignment vertical="center"/>
      <protection locked="0"/>
    </xf>
    <xf numFmtId="0" fontId="23" fillId="0" borderId="22" xfId="0" applyFont="1" applyFill="1" applyBorder="1" applyAlignment="1">
      <alignment vertical="center" shrinkToFit="1"/>
    </xf>
    <xf numFmtId="0" fontId="23" fillId="0" borderId="20" xfId="0" applyFont="1" applyFill="1" applyBorder="1" applyAlignment="1">
      <alignment vertical="center" shrinkToFit="1"/>
    </xf>
    <xf numFmtId="0" fontId="23" fillId="0" borderId="21" xfId="0" applyFont="1" applyFill="1" applyBorder="1" applyAlignment="1">
      <alignment vertical="center" shrinkToFit="1"/>
    </xf>
    <xf numFmtId="0" fontId="23" fillId="0" borderId="0" xfId="0" applyFont="1" applyFill="1" applyBorder="1" applyAlignment="1">
      <alignment horizontal="center" vertical="center"/>
    </xf>
    <xf numFmtId="0" fontId="26" fillId="2" borderId="22" xfId="0" applyFont="1" applyFill="1" applyBorder="1" applyAlignment="1" applyProtection="1">
      <alignment horizontal="left" vertical="top" wrapText="1"/>
      <protection locked="0"/>
    </xf>
    <xf numFmtId="0" fontId="26" fillId="2" borderId="20" xfId="0" applyFont="1" applyFill="1" applyBorder="1" applyAlignment="1" applyProtection="1">
      <alignment horizontal="left" vertical="top" wrapText="1"/>
      <protection locked="0"/>
    </xf>
    <xf numFmtId="0" fontId="26" fillId="2" borderId="21" xfId="0" applyFont="1" applyFill="1" applyBorder="1" applyAlignment="1" applyProtection="1">
      <alignment horizontal="left" vertical="top" wrapText="1"/>
      <protection locked="0"/>
    </xf>
    <xf numFmtId="0" fontId="23" fillId="0" borderId="31" xfId="0" applyFont="1" applyFill="1" applyBorder="1" applyAlignment="1">
      <alignment horizontal="left" vertical="top" wrapText="1"/>
    </xf>
    <xf numFmtId="0" fontId="26" fillId="3" borderId="31" xfId="0" applyFont="1" applyFill="1" applyBorder="1" applyAlignment="1">
      <alignment vertical="center" shrinkToFit="1"/>
    </xf>
    <xf numFmtId="0" fontId="26" fillId="2" borderId="31" xfId="0" applyFont="1" applyFill="1" applyBorder="1" applyAlignment="1" applyProtection="1">
      <alignment horizontal="left" vertical="center" wrapText="1" shrinkToFit="1"/>
      <protection locked="0"/>
    </xf>
    <xf numFmtId="0" fontId="24" fillId="2" borderId="31" xfId="0" applyFont="1" applyFill="1" applyBorder="1" applyAlignment="1" applyProtection="1">
      <alignment vertical="center" wrapText="1" shrinkToFit="1"/>
      <protection locked="0"/>
    </xf>
    <xf numFmtId="0" fontId="26" fillId="2" borderId="31" xfId="0" applyFont="1" applyFill="1" applyBorder="1" applyAlignment="1" applyProtection="1">
      <alignment vertical="center" shrinkToFit="1"/>
      <protection locked="0"/>
    </xf>
    <xf numFmtId="0" fontId="26" fillId="0" borderId="49" xfId="0" applyFont="1" applyFill="1" applyBorder="1" applyAlignment="1">
      <alignment vertical="center"/>
    </xf>
    <xf numFmtId="0" fontId="26" fillId="0" borderId="50" xfId="0" applyFont="1" applyFill="1" applyBorder="1" applyAlignment="1">
      <alignment vertical="center"/>
    </xf>
    <xf numFmtId="0" fontId="26" fillId="0" borderId="51" xfId="0" applyFont="1" applyFill="1" applyBorder="1" applyAlignment="1">
      <alignment vertical="center"/>
    </xf>
    <xf numFmtId="0" fontId="29" fillId="0" borderId="43" xfId="0" applyFont="1" applyFill="1" applyBorder="1" applyAlignment="1">
      <alignment horizontal="center" vertical="center" textRotation="255"/>
    </xf>
    <xf numFmtId="0" fontId="29" fillId="0" borderId="45" xfId="0" applyFont="1" applyFill="1" applyBorder="1" applyAlignment="1">
      <alignment horizontal="center" vertical="center" textRotation="255"/>
    </xf>
    <xf numFmtId="0" fontId="29" fillId="0" borderId="43" xfId="0" applyFont="1" applyFill="1" applyBorder="1" applyAlignment="1">
      <alignment horizontal="center" vertical="top" textRotation="255"/>
    </xf>
    <xf numFmtId="0" fontId="29" fillId="0" borderId="45" xfId="0" applyFont="1" applyFill="1" applyBorder="1" applyAlignment="1">
      <alignment horizontal="center" vertical="top" textRotation="255"/>
    </xf>
    <xf numFmtId="0" fontId="26" fillId="2" borderId="31" xfId="0" applyFont="1" applyFill="1" applyBorder="1" applyAlignment="1" applyProtection="1">
      <alignment vertical="center"/>
      <protection locked="0"/>
    </xf>
    <xf numFmtId="0" fontId="9" fillId="0" borderId="0" xfId="0" applyFont="1" applyFill="1" applyAlignment="1">
      <alignment horizontal="lef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9"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7" xfId="0" applyFont="1" applyFill="1" applyBorder="1" applyAlignment="1">
      <alignment vertical="center" wrapText="1"/>
    </xf>
    <xf numFmtId="0" fontId="3" fillId="0" borderId="0"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3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ill="1">
      <alignment vertical="center"/>
    </xf>
    <xf numFmtId="176" fontId="3" fillId="0" borderId="0" xfId="0" applyNumberFormat="1" applyFont="1" applyFill="1" applyAlignment="1">
      <alignment horizontal="right" vertical="center" wrapText="1" indent="2"/>
    </xf>
    <xf numFmtId="176" fontId="4" fillId="0" borderId="0" xfId="0" applyNumberFormat="1" applyFont="1" applyFill="1" applyAlignment="1">
      <alignment horizontal="right" vertical="center" indent="2"/>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4" xfId="0" applyFont="1" applyFill="1" applyBorder="1" applyAlignment="1">
      <alignment horizontal="center" vertical="top" wrapText="1"/>
    </xf>
    <xf numFmtId="178" fontId="18" fillId="0" borderId="31" xfId="0" applyNumberFormat="1" applyFont="1" applyBorder="1" applyAlignment="1">
      <alignment horizontal="right"/>
    </xf>
    <xf numFmtId="0" fontId="18" fillId="0" borderId="49" xfId="0" applyFont="1" applyBorder="1" applyAlignment="1">
      <alignment horizontal="left" vertical="top" wrapText="1" shrinkToFit="1"/>
    </xf>
    <xf numFmtId="0" fontId="18" fillId="0" borderId="51" xfId="0" applyFont="1" applyBorder="1" applyAlignment="1">
      <alignment horizontal="left" vertical="top" wrapText="1" shrinkToFit="1"/>
    </xf>
    <xf numFmtId="0" fontId="6" fillId="0" borderId="7" xfId="0" applyFont="1" applyBorder="1" applyAlignment="1">
      <alignment horizontal="left" vertical="center"/>
    </xf>
    <xf numFmtId="49" fontId="18" fillId="0" borderId="31" xfId="0" applyNumberFormat="1" applyFont="1" applyBorder="1" applyAlignment="1">
      <alignment horizontal="center" vertical="center"/>
    </xf>
    <xf numFmtId="0" fontId="20" fillId="0" borderId="31" xfId="0" applyFont="1" applyBorder="1" applyAlignment="1">
      <alignment horizontal="center" vertical="center"/>
    </xf>
    <xf numFmtId="0" fontId="20" fillId="0" borderId="31" xfId="0" applyFont="1" applyBorder="1" applyAlignment="1">
      <alignment vertical="center"/>
    </xf>
    <xf numFmtId="0" fontId="18" fillId="0" borderId="31" xfId="0" applyFont="1" applyBorder="1" applyAlignment="1">
      <alignment vertical="center"/>
    </xf>
    <xf numFmtId="0" fontId="6" fillId="0" borderId="0" xfId="0" applyFont="1" applyBorder="1" applyAlignment="1">
      <alignment horizontal="left" vertical="center" indent="3"/>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21" fillId="0" borderId="49"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1" fillId="0" borderId="0" xfId="0" applyFont="1" applyBorder="1" applyAlignment="1">
      <alignment horizontal="center" vertical="center"/>
    </xf>
    <xf numFmtId="176" fontId="21" fillId="0" borderId="0" xfId="0" applyNumberFormat="1" applyFont="1" applyBorder="1" applyAlignment="1">
      <alignment horizontal="center" vertical="center"/>
    </xf>
    <xf numFmtId="0" fontId="20" fillId="0" borderId="14" xfId="0" applyFont="1" applyBorder="1" applyAlignment="1">
      <alignment horizontal="center" vertical="center"/>
    </xf>
    <xf numFmtId="0" fontId="18" fillId="0" borderId="22"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49" fontId="18" fillId="0" borderId="49"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51"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1" fillId="0" borderId="9"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3" xfId="0" applyFont="1" applyFill="1" applyBorder="1" applyAlignment="1">
      <alignment horizontal="right" vertical="center"/>
    </xf>
    <xf numFmtId="0" fontId="21" fillId="0" borderId="17" xfId="0" applyFont="1" applyFill="1" applyBorder="1" applyAlignment="1">
      <alignment horizontal="righ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7" xfId="0" applyFont="1" applyBorder="1" applyAlignment="1">
      <alignment horizontal="left" vertical="center"/>
    </xf>
    <xf numFmtId="0" fontId="20" fillId="0" borderId="22" xfId="0" applyFont="1" applyFill="1" applyBorder="1" applyAlignment="1">
      <alignment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20" fillId="0" borderId="50" xfId="0" applyFont="1" applyBorder="1" applyAlignment="1">
      <alignment horizontal="left" vertical="center" indent="3"/>
    </xf>
    <xf numFmtId="177" fontId="20" fillId="0" borderId="22" xfId="0" applyNumberFormat="1" applyFont="1" applyFill="1" applyBorder="1" applyAlignment="1">
      <alignment horizontal="right" vertical="center"/>
    </xf>
    <xf numFmtId="177" fontId="20" fillId="0" borderId="20" xfId="0" applyNumberFormat="1" applyFont="1" applyFill="1" applyBorder="1" applyAlignment="1">
      <alignment horizontal="right" vertical="center"/>
    </xf>
    <xf numFmtId="177" fontId="20" fillId="0" borderId="21" xfId="0" applyNumberFormat="1" applyFont="1" applyFill="1" applyBorder="1" applyAlignment="1">
      <alignment horizontal="right" vertical="center"/>
    </xf>
    <xf numFmtId="0" fontId="20" fillId="0" borderId="22"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0" xfId="0" applyFont="1" applyBorder="1" applyAlignment="1">
      <alignment vertical="center" wrapText="1"/>
    </xf>
    <xf numFmtId="0" fontId="20" fillId="0" borderId="9"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51" xfId="0" applyFont="1" applyBorder="1" applyAlignment="1">
      <alignment horizontal="left" vertical="center"/>
    </xf>
    <xf numFmtId="49" fontId="20" fillId="0" borderId="49" xfId="0" applyNumberFormat="1" applyFont="1" applyBorder="1" applyAlignment="1">
      <alignment horizontal="center" vertical="center"/>
    </xf>
    <xf numFmtId="49" fontId="20" fillId="0" borderId="50" xfId="0" applyNumberFormat="1" applyFont="1" applyBorder="1" applyAlignment="1">
      <alignment horizontal="center" vertical="center"/>
    </xf>
    <xf numFmtId="49" fontId="20" fillId="0" borderId="51" xfId="0" applyNumberFormat="1" applyFont="1" applyBorder="1" applyAlignment="1">
      <alignment horizontal="center" vertical="center"/>
    </xf>
    <xf numFmtId="0" fontId="20" fillId="0" borderId="22"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49"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7" xfId="0" applyFont="1" applyFill="1" applyBorder="1" applyAlignment="1">
      <alignment horizontal="center" vertical="center"/>
    </xf>
    <xf numFmtId="0" fontId="0" fillId="0" borderId="31" xfId="0" applyBorder="1" applyAlignment="1">
      <alignment horizontal="center" vertical="center"/>
    </xf>
    <xf numFmtId="0" fontId="6" fillId="0" borderId="34" xfId="0" applyFont="1" applyBorder="1" applyAlignment="1">
      <alignment horizontal="center" vertical="top" wrapText="1"/>
    </xf>
    <xf numFmtId="0" fontId="11" fillId="0" borderId="0" xfId="0" applyFont="1" applyAlignment="1">
      <alignment horizontal="center" vertical="center" wrapText="1"/>
    </xf>
    <xf numFmtId="0" fontId="0" fillId="0" borderId="0" xfId="0">
      <alignment vertical="center"/>
    </xf>
    <xf numFmtId="0" fontId="11" fillId="0" borderId="0" xfId="0" applyFont="1" applyAlignment="1">
      <alignment horizontal="right" vertical="center" wrapText="1"/>
    </xf>
    <xf numFmtId="0" fontId="5" fillId="0" borderId="0" xfId="0" applyFont="1">
      <alignment vertical="center"/>
    </xf>
    <xf numFmtId="0" fontId="11" fillId="0" borderId="0" xfId="0" applyFont="1" applyAlignment="1">
      <alignment horizontal="justify" vertical="center"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1" fillId="0" borderId="28"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22"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31" xfId="0" applyFont="1" applyBorder="1" applyAlignment="1">
      <alignment horizontal="center" vertical="top" wrapText="1"/>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3" fillId="0" borderId="42" xfId="0" applyFont="1" applyBorder="1" applyAlignment="1">
      <alignment horizontal="left"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1" fillId="0" borderId="43"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44"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3" fillId="0" borderId="43" xfId="0" applyFont="1" applyBorder="1" applyAlignment="1">
      <alignment horizontal="left" vertical="center"/>
    </xf>
    <xf numFmtId="0" fontId="13" fillId="0" borderId="0" xfId="0" applyFont="1" applyBorder="1" applyAlignment="1">
      <alignment horizontal="left" vertical="center"/>
    </xf>
    <xf numFmtId="0" fontId="13" fillId="0" borderId="16" xfId="0" applyFont="1" applyBorder="1" applyAlignment="1">
      <alignment horizontal="left" vertical="center"/>
    </xf>
    <xf numFmtId="0" fontId="11" fillId="0" borderId="45"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cellXfs>
  <cellStyles count="3">
    <cellStyle name="ハイパーリンク 2" xfId="1"/>
    <cellStyle name="標準" xfId="0" builtinId="0"/>
    <cellStyle name="標準 2" xfId="2"/>
  </cellStyles>
  <dxfs count="11">
    <dxf>
      <font>
        <color theme="1"/>
      </font>
      <fill>
        <patternFill>
          <bgColor rgb="FFFFFF00"/>
        </patternFill>
      </fill>
    </dxf>
    <dxf>
      <font>
        <color theme="0"/>
      </font>
      <fill>
        <patternFill>
          <bgColor theme="0"/>
        </patternFill>
      </fill>
      <border>
        <left/>
        <right/>
        <top/>
        <bottom/>
        <vertical/>
        <horizontal/>
      </border>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418603</xdr:colOff>
      <xdr:row>134</xdr:row>
      <xdr:rowOff>100940</xdr:rowOff>
    </xdr:from>
    <xdr:to>
      <xdr:col>6</xdr:col>
      <xdr:colOff>2813460</xdr:colOff>
      <xdr:row>136</xdr:row>
      <xdr:rowOff>318655</xdr:rowOff>
    </xdr:to>
    <xdr:sp macro="" textlink="">
      <xdr:nvSpPr>
        <xdr:cNvPr id="2" name="右矢印 1"/>
        <xdr:cNvSpPr/>
      </xdr:nvSpPr>
      <xdr:spPr>
        <a:xfrm>
          <a:off x="11794174" y="64903597"/>
          <a:ext cx="2394857" cy="1110344"/>
        </a:xfrm>
        <a:prstGeom prst="rightArrow">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657225</xdr:colOff>
      <xdr:row>0</xdr:row>
      <xdr:rowOff>57150</xdr:rowOff>
    </xdr:from>
    <xdr:to>
      <xdr:col>5</xdr:col>
      <xdr:colOff>1485900</xdr:colOff>
      <xdr:row>1</xdr:row>
      <xdr:rowOff>123825</xdr:rowOff>
    </xdr:to>
    <xdr:sp macro="" textlink="">
      <xdr:nvSpPr>
        <xdr:cNvPr id="2" name="テキスト ボックス 4">
          <a:extLst>
            <a:ext uri="{FF2B5EF4-FFF2-40B4-BE49-F238E27FC236}">
              <a16:creationId xmlns:a16="http://schemas.microsoft.com/office/drawing/2014/main" id="{41D4E940-5D31-463E-871A-171DFEF024AB}"/>
            </a:ext>
          </a:extLst>
        </xdr:cNvPr>
        <xdr:cNvSpPr txBox="1">
          <a:spLocks noChangeArrowheads="1"/>
        </xdr:cNvSpPr>
      </xdr:nvSpPr>
      <xdr:spPr bwMode="auto">
        <a:xfrm>
          <a:off x="5000625" y="57150"/>
          <a:ext cx="828675" cy="3048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a:t>
          </a:r>
          <a:r>
            <a:rPr lang="en-US" altLang="ja-JP" sz="1200" b="0" i="0" u="none" strike="noStrike" baseline="0">
              <a:solidFill>
                <a:srgbClr val="000000"/>
              </a:solidFill>
              <a:latin typeface="ＭＳ 明朝"/>
              <a:ea typeface="ＭＳ 明朝"/>
            </a:rPr>
            <a:t>10</a:t>
          </a:r>
          <a:endParaRPr lang="ja-JP" altLang="en-US" sz="12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40"/>
  <sheetViews>
    <sheetView showGridLines="0" tabSelected="1" zoomScale="55" zoomScaleNormal="55" zoomScaleSheetLayoutView="40" zoomScalePageLayoutView="70" workbookViewId="0">
      <pane ySplit="5" topLeftCell="A6" activePane="bottomLeft" state="frozen"/>
      <selection activeCell="D15" sqref="D15"/>
      <selection pane="bottomLeft" activeCell="E17" sqref="E17"/>
    </sheetView>
  </sheetViews>
  <sheetFormatPr defaultRowHeight="34.950000000000003" customHeight="1" x14ac:dyDescent="0.45"/>
  <cols>
    <col min="1" max="1" width="3.19921875" style="85" customWidth="1"/>
    <col min="2" max="2" width="5.69921875" style="85" customWidth="1"/>
    <col min="3" max="3" width="3.19921875" style="85" customWidth="1"/>
    <col min="4" max="4" width="55.796875" style="85" customWidth="1"/>
    <col min="5" max="7" width="40.69921875" style="85" customWidth="1"/>
    <col min="8" max="11" width="24.796875" style="85" customWidth="1"/>
    <col min="12" max="13" width="5.69921875" style="85" customWidth="1"/>
    <col min="14" max="14" width="24.796875" style="85" hidden="1" customWidth="1"/>
    <col min="15" max="15" width="19.09765625" style="85" bestFit="1" customWidth="1"/>
    <col min="16" max="16" width="8.796875" style="85"/>
    <col min="17" max="17" width="13" style="85" bestFit="1" customWidth="1"/>
    <col min="18" max="18" width="13.8984375" style="85" bestFit="1" customWidth="1"/>
    <col min="19" max="16384" width="8.796875" style="85"/>
  </cols>
  <sheetData>
    <row r="1" spans="2:15" ht="17.399999999999999" customHeight="1" x14ac:dyDescent="0.45"/>
    <row r="2" spans="2:15" ht="34.950000000000003" customHeight="1" x14ac:dyDescent="0.45">
      <c r="B2" s="200" t="s">
        <v>233</v>
      </c>
    </row>
    <row r="3" spans="2:15" ht="22.2" customHeight="1" x14ac:dyDescent="0.45">
      <c r="B3" s="105"/>
      <c r="C3" s="177" t="s">
        <v>573</v>
      </c>
    </row>
    <row r="4" spans="2:15" ht="22.2" customHeight="1" x14ac:dyDescent="0.45">
      <c r="B4" s="105"/>
      <c r="C4" s="177" t="s">
        <v>295</v>
      </c>
    </row>
    <row r="5" spans="2:15" ht="22.2" customHeight="1" x14ac:dyDescent="0.45">
      <c r="B5" s="105"/>
      <c r="C5" s="177" t="s">
        <v>386</v>
      </c>
    </row>
    <row r="6" spans="2:15" ht="34.950000000000003" customHeight="1" thickBot="1" x14ac:dyDescent="0.5"/>
    <row r="7" spans="2:15" ht="34.950000000000003" customHeight="1" x14ac:dyDescent="0.45">
      <c r="B7" s="199" t="s">
        <v>241</v>
      </c>
      <c r="C7" s="103"/>
      <c r="D7" s="103"/>
      <c r="E7" s="103"/>
      <c r="F7" s="103"/>
      <c r="G7" s="103"/>
      <c r="H7" s="103"/>
      <c r="I7" s="103"/>
      <c r="J7" s="103"/>
      <c r="K7" s="103"/>
      <c r="L7" s="222"/>
    </row>
    <row r="8" spans="2:15" ht="34.950000000000003" customHeight="1" x14ac:dyDescent="0.45">
      <c r="B8" s="104"/>
      <c r="L8" s="223"/>
    </row>
    <row r="9" spans="2:15" ht="45" customHeight="1" x14ac:dyDescent="0.45">
      <c r="B9" s="102"/>
      <c r="C9" s="91"/>
      <c r="D9" s="110" t="s">
        <v>243</v>
      </c>
      <c r="E9" s="201"/>
      <c r="L9" s="223"/>
    </row>
    <row r="10" spans="2:15" ht="45" customHeight="1" x14ac:dyDescent="0.45">
      <c r="B10" s="102"/>
      <c r="C10" s="91"/>
      <c r="D10" s="89" t="s">
        <v>88</v>
      </c>
      <c r="E10" s="202"/>
      <c r="L10" s="223"/>
      <c r="N10" s="92"/>
      <c r="O10" s="86"/>
    </row>
    <row r="11" spans="2:15" ht="45" customHeight="1" x14ac:dyDescent="0.45">
      <c r="B11" s="102"/>
      <c r="C11" s="91"/>
      <c r="D11" s="89" t="s">
        <v>244</v>
      </c>
      <c r="E11" s="202" t="s">
        <v>365</v>
      </c>
      <c r="F11" s="92"/>
      <c r="L11" s="223"/>
      <c r="N11" s="86"/>
      <c r="O11" s="86"/>
    </row>
    <row r="12" spans="2:15" ht="45" customHeight="1" x14ac:dyDescent="0.45">
      <c r="B12" s="102"/>
      <c r="C12" s="91"/>
      <c r="D12" s="89" t="s">
        <v>245</v>
      </c>
      <c r="E12" s="202" t="s">
        <v>365</v>
      </c>
      <c r="F12" s="92"/>
      <c r="L12" s="223"/>
      <c r="N12" s="86"/>
      <c r="O12" s="86"/>
    </row>
    <row r="13" spans="2:15" ht="45" customHeight="1" x14ac:dyDescent="0.45">
      <c r="B13" s="102"/>
      <c r="C13" s="91"/>
      <c r="D13" s="89" t="s">
        <v>246</v>
      </c>
      <c r="E13" s="202"/>
      <c r="L13" s="223"/>
      <c r="N13" s="86"/>
      <c r="O13" s="86"/>
    </row>
    <row r="14" spans="2:15" ht="45" customHeight="1" x14ac:dyDescent="0.45">
      <c r="B14" s="102"/>
      <c r="C14" s="91"/>
      <c r="D14" s="89" t="s">
        <v>247</v>
      </c>
      <c r="E14" s="202"/>
      <c r="L14" s="223"/>
      <c r="N14" s="86"/>
      <c r="O14" s="230"/>
    </row>
    <row r="15" spans="2:15" ht="45" customHeight="1" x14ac:dyDescent="0.45">
      <c r="B15" s="102"/>
      <c r="C15" s="91"/>
      <c r="D15" s="89" t="s">
        <v>56</v>
      </c>
      <c r="E15" s="203"/>
      <c r="L15" s="223"/>
      <c r="N15" s="92"/>
      <c r="O15" s="93"/>
    </row>
    <row r="16" spans="2:15" ht="45" customHeight="1" x14ac:dyDescent="0.45">
      <c r="B16" s="102"/>
      <c r="C16" s="91"/>
      <c r="D16" s="182" t="s">
        <v>387</v>
      </c>
      <c r="E16" s="204" t="s">
        <v>362</v>
      </c>
      <c r="F16" s="92"/>
      <c r="L16" s="223"/>
    </row>
    <row r="17" spans="2:12" ht="45" customHeight="1" x14ac:dyDescent="0.45">
      <c r="B17" s="102"/>
      <c r="C17" s="173"/>
      <c r="D17" s="90" t="s">
        <v>466</v>
      </c>
      <c r="E17" s="205" t="s">
        <v>465</v>
      </c>
      <c r="F17" s="92"/>
      <c r="L17" s="223"/>
    </row>
    <row r="18" spans="2:12" ht="34.950000000000003" customHeight="1" thickBot="1" x14ac:dyDescent="0.5">
      <c r="B18" s="101"/>
      <c r="L18" s="223"/>
    </row>
    <row r="19" spans="2:12" ht="34.950000000000003" customHeight="1" x14ac:dyDescent="0.45">
      <c r="B19" s="199" t="s">
        <v>242</v>
      </c>
      <c r="C19" s="103"/>
      <c r="D19" s="103"/>
      <c r="E19" s="103"/>
      <c r="F19" s="103"/>
      <c r="G19" s="103"/>
      <c r="H19" s="103"/>
      <c r="I19" s="103"/>
      <c r="J19" s="103"/>
      <c r="K19" s="103"/>
      <c r="L19" s="222"/>
    </row>
    <row r="20" spans="2:12" ht="19.95" customHeight="1" x14ac:dyDescent="0.45">
      <c r="B20" s="104"/>
      <c r="C20" s="228" t="s">
        <v>484</v>
      </c>
      <c r="L20" s="223"/>
    </row>
    <row r="21" spans="2:12" ht="19.95" customHeight="1" x14ac:dyDescent="0.45">
      <c r="B21" s="104"/>
      <c r="L21" s="223"/>
    </row>
    <row r="22" spans="2:12" ht="26.4" x14ac:dyDescent="0.45">
      <c r="B22" s="101"/>
      <c r="C22" s="198" t="s">
        <v>260</v>
      </c>
      <c r="L22" s="223"/>
    </row>
    <row r="23" spans="2:12" ht="22.2" x14ac:dyDescent="0.45">
      <c r="B23" s="101"/>
      <c r="D23" s="178" t="s">
        <v>574</v>
      </c>
      <c r="L23" s="223"/>
    </row>
    <row r="24" spans="2:12" ht="22.2" x14ac:dyDescent="0.45">
      <c r="B24" s="101"/>
      <c r="D24" s="85" t="s">
        <v>255</v>
      </c>
      <c r="L24" s="223"/>
    </row>
    <row r="25" spans="2:12" ht="10.050000000000001" customHeight="1" x14ac:dyDescent="0.45">
      <c r="B25" s="101"/>
      <c r="L25" s="223"/>
    </row>
    <row r="26" spans="2:12" ht="26.4" x14ac:dyDescent="0.45">
      <c r="B26" s="101"/>
      <c r="C26" s="198" t="s">
        <v>261</v>
      </c>
      <c r="D26" s="178"/>
      <c r="L26" s="223"/>
    </row>
    <row r="27" spans="2:12" ht="22.2" x14ac:dyDescent="0.45">
      <c r="B27" s="101"/>
      <c r="C27" s="178"/>
      <c r="D27" s="253" t="s">
        <v>469</v>
      </c>
      <c r="L27" s="223"/>
    </row>
    <row r="28" spans="2:12" ht="22.2" x14ac:dyDescent="0.45">
      <c r="B28" s="101"/>
      <c r="C28" s="178"/>
      <c r="D28" s="178" t="s">
        <v>259</v>
      </c>
      <c r="L28" s="223"/>
    </row>
    <row r="29" spans="2:12" ht="22.2" x14ac:dyDescent="0.45">
      <c r="B29" s="101"/>
      <c r="C29" s="178"/>
      <c r="D29" s="85" t="s">
        <v>575</v>
      </c>
      <c r="L29" s="223"/>
    </row>
    <row r="30" spans="2:12" ht="10.050000000000001" customHeight="1" x14ac:dyDescent="0.45">
      <c r="B30" s="101"/>
      <c r="C30" s="178"/>
      <c r="D30" s="178"/>
      <c r="L30" s="223"/>
    </row>
    <row r="31" spans="2:12" ht="26.4" x14ac:dyDescent="0.45">
      <c r="B31" s="101"/>
      <c r="C31" s="198" t="s">
        <v>262</v>
      </c>
      <c r="D31" s="178"/>
      <c r="L31" s="223"/>
    </row>
    <row r="32" spans="2:12" ht="22.2" x14ac:dyDescent="0.45">
      <c r="B32" s="101"/>
      <c r="C32" s="178"/>
      <c r="D32" s="178" t="s">
        <v>310</v>
      </c>
      <c r="L32" s="223"/>
    </row>
    <row r="33" spans="2:12" ht="22.2" x14ac:dyDescent="0.45">
      <c r="B33" s="101"/>
      <c r="C33" s="178"/>
      <c r="D33" s="254" t="s">
        <v>263</v>
      </c>
      <c r="L33" s="223"/>
    </row>
    <row r="34" spans="2:12" ht="22.2" x14ac:dyDescent="0.45">
      <c r="B34" s="101"/>
      <c r="C34" s="178"/>
      <c r="D34" s="178" t="s">
        <v>311</v>
      </c>
      <c r="L34" s="223"/>
    </row>
    <row r="35" spans="2:12" ht="22.2" x14ac:dyDescent="0.45">
      <c r="B35" s="101"/>
      <c r="L35" s="223"/>
    </row>
    <row r="36" spans="2:12" ht="49.95" customHeight="1" x14ac:dyDescent="0.45">
      <c r="B36" s="101"/>
      <c r="D36" s="87" t="s">
        <v>256</v>
      </c>
      <c r="E36" s="260" t="s">
        <v>248</v>
      </c>
      <c r="F36" s="260"/>
      <c r="L36" s="223"/>
    </row>
    <row r="37" spans="2:12" ht="49.95" customHeight="1" x14ac:dyDescent="0.45">
      <c r="B37" s="102"/>
      <c r="C37" s="270"/>
      <c r="D37" s="88" t="s">
        <v>194</v>
      </c>
      <c r="E37" s="277" t="s">
        <v>362</v>
      </c>
      <c r="F37" s="277"/>
      <c r="L37" s="223"/>
    </row>
    <row r="38" spans="2:12" ht="49.95" customHeight="1" x14ac:dyDescent="0.45">
      <c r="B38" s="102"/>
      <c r="C38" s="270"/>
      <c r="D38" s="88" t="s">
        <v>258</v>
      </c>
      <c r="E38" s="277" t="s">
        <v>362</v>
      </c>
      <c r="F38" s="277"/>
      <c r="L38" s="223"/>
    </row>
    <row r="39" spans="2:12" ht="49.95" customHeight="1" x14ac:dyDescent="0.45">
      <c r="B39" s="102"/>
      <c r="C39" s="270"/>
      <c r="D39" s="88" t="s">
        <v>193</v>
      </c>
      <c r="E39" s="277" t="s">
        <v>362</v>
      </c>
      <c r="F39" s="277"/>
      <c r="L39" s="223"/>
    </row>
    <row r="40" spans="2:12" ht="34.950000000000003" customHeight="1" x14ac:dyDescent="0.45">
      <c r="B40" s="102"/>
      <c r="C40" s="91"/>
      <c r="D40" s="86"/>
      <c r="E40" s="95"/>
      <c r="G40" s="92"/>
      <c r="L40" s="223"/>
    </row>
    <row r="41" spans="2:12" ht="22.2" x14ac:dyDescent="0.45">
      <c r="B41" s="102"/>
      <c r="C41" s="86" t="s">
        <v>468</v>
      </c>
      <c r="D41" s="86"/>
      <c r="E41" s="95"/>
      <c r="G41" s="92"/>
      <c r="L41" s="223"/>
    </row>
    <row r="42" spans="2:12" ht="22.2" x14ac:dyDescent="0.45">
      <c r="B42" s="102"/>
      <c r="C42" s="86" t="s">
        <v>467</v>
      </c>
      <c r="D42" s="86"/>
      <c r="E42" s="95"/>
      <c r="G42" s="92"/>
      <c r="L42" s="223"/>
    </row>
    <row r="43" spans="2:12" ht="78.599999999999994" customHeight="1" x14ac:dyDescent="0.45">
      <c r="B43" s="102"/>
      <c r="C43" s="91"/>
      <c r="D43" s="88" t="s">
        <v>257</v>
      </c>
      <c r="E43" s="274" t="str">
        <f>IFERROR(VLOOKUP(参照用シート!$D$126,参照用シート!$C$128:$E$130,2,FALSE),"")</f>
        <v>申請区分の登録が完了していません。</v>
      </c>
      <c r="F43" s="274"/>
      <c r="G43" s="86"/>
      <c r="L43" s="223"/>
    </row>
    <row r="44" spans="2:12" ht="34.950000000000003" customHeight="1" x14ac:dyDescent="0.45">
      <c r="B44" s="102"/>
      <c r="C44" s="91"/>
      <c r="D44" s="86"/>
      <c r="E44" s="95"/>
      <c r="H44" s="92"/>
      <c r="L44" s="223"/>
    </row>
    <row r="45" spans="2:12" ht="22.2" x14ac:dyDescent="0.45">
      <c r="B45" s="101"/>
      <c r="C45" s="178" t="s">
        <v>264</v>
      </c>
      <c r="L45" s="223"/>
    </row>
    <row r="46" spans="2:12" ht="22.2" x14ac:dyDescent="0.45">
      <c r="B46" s="101"/>
      <c r="C46" s="178" t="s">
        <v>576</v>
      </c>
      <c r="L46" s="223"/>
    </row>
    <row r="47" spans="2:12" ht="61.8" customHeight="1" x14ac:dyDescent="0.45">
      <c r="B47" s="101"/>
      <c r="D47" s="96" t="s">
        <v>282</v>
      </c>
      <c r="E47" s="229" t="s">
        <v>477</v>
      </c>
      <c r="F47" s="229" t="s">
        <v>478</v>
      </c>
      <c r="G47" s="229" t="s">
        <v>479</v>
      </c>
      <c r="H47" s="229" t="s">
        <v>481</v>
      </c>
      <c r="L47" s="223"/>
    </row>
    <row r="48" spans="2:12" ht="31.8" customHeight="1" thickBot="1" x14ac:dyDescent="0.5">
      <c r="B48" s="101"/>
      <c r="L48" s="223"/>
    </row>
    <row r="49" spans="2:12" ht="31.8" customHeight="1" x14ac:dyDescent="0.45">
      <c r="B49" s="199" t="s">
        <v>237</v>
      </c>
      <c r="C49" s="103"/>
      <c r="D49" s="103"/>
      <c r="E49" s="103"/>
      <c r="F49" s="103"/>
      <c r="G49" s="103"/>
      <c r="H49" s="103"/>
      <c r="I49" s="103"/>
      <c r="J49" s="103"/>
      <c r="K49" s="103"/>
      <c r="L49" s="222"/>
    </row>
    <row r="50" spans="2:12" ht="26.4" x14ac:dyDescent="0.45">
      <c r="B50" s="104"/>
      <c r="C50" s="228" t="s">
        <v>480</v>
      </c>
      <c r="L50" s="223"/>
    </row>
    <row r="51" spans="2:12" ht="31.8" customHeight="1" x14ac:dyDescent="0.45">
      <c r="B51" s="282"/>
      <c r="L51" s="223"/>
    </row>
    <row r="52" spans="2:12" ht="31.8" customHeight="1" x14ac:dyDescent="0.45">
      <c r="B52" s="282"/>
      <c r="C52" s="178" t="s">
        <v>414</v>
      </c>
      <c r="L52" s="223"/>
    </row>
    <row r="53" spans="2:12" ht="49.95" customHeight="1" x14ac:dyDescent="0.45">
      <c r="B53" s="282"/>
      <c r="C53" s="86"/>
      <c r="D53" s="88" t="s">
        <v>410</v>
      </c>
      <c r="E53" s="261"/>
      <c r="F53" s="261"/>
      <c r="G53" s="91"/>
      <c r="L53" s="223"/>
    </row>
    <row r="54" spans="2:12" ht="49.95" customHeight="1" x14ac:dyDescent="0.45">
      <c r="B54" s="282"/>
      <c r="C54" s="86"/>
      <c r="D54" s="88" t="s">
        <v>411</v>
      </c>
      <c r="E54" s="261"/>
      <c r="F54" s="261"/>
      <c r="G54" s="91"/>
      <c r="H54" s="91"/>
      <c r="L54" s="223"/>
    </row>
    <row r="55" spans="2:12" ht="49.95" customHeight="1" x14ac:dyDescent="0.45">
      <c r="B55" s="282"/>
      <c r="C55" s="86"/>
      <c r="D55" s="88" t="s">
        <v>412</v>
      </c>
      <c r="E55" s="276"/>
      <c r="F55" s="276"/>
      <c r="G55" s="91"/>
      <c r="H55" s="91"/>
      <c r="L55" s="223"/>
    </row>
    <row r="56" spans="2:12" ht="49.95" customHeight="1" x14ac:dyDescent="0.45">
      <c r="B56" s="282"/>
      <c r="C56" s="86"/>
      <c r="D56" s="88" t="s">
        <v>413</v>
      </c>
      <c r="E56" s="276"/>
      <c r="F56" s="276"/>
      <c r="G56" s="91"/>
      <c r="H56" s="91"/>
      <c r="L56" s="223"/>
    </row>
    <row r="57" spans="2:12" ht="31.8" customHeight="1" x14ac:dyDescent="0.45">
      <c r="B57" s="282"/>
      <c r="C57" s="86"/>
      <c r="F57" s="91"/>
      <c r="G57" s="91"/>
      <c r="H57" s="91"/>
      <c r="L57" s="223"/>
    </row>
    <row r="58" spans="2:12" ht="49.95" customHeight="1" x14ac:dyDescent="0.45">
      <c r="B58" s="282"/>
      <c r="D58" s="96" t="s">
        <v>190</v>
      </c>
      <c r="E58" s="261"/>
      <c r="F58" s="261"/>
      <c r="L58" s="223"/>
    </row>
    <row r="59" spans="2:12" ht="34.950000000000003" customHeight="1" thickBot="1" x14ac:dyDescent="0.5">
      <c r="B59" s="283"/>
      <c r="L59" s="223"/>
    </row>
    <row r="60" spans="2:12" ht="34.950000000000003" customHeight="1" x14ac:dyDescent="0.45">
      <c r="B60" s="199" t="s">
        <v>238</v>
      </c>
      <c r="C60" s="103"/>
      <c r="D60" s="103"/>
      <c r="E60" s="103"/>
      <c r="F60" s="103"/>
      <c r="G60" s="103"/>
      <c r="H60" s="103"/>
      <c r="I60" s="103"/>
      <c r="J60" s="103"/>
      <c r="K60" s="103"/>
      <c r="L60" s="222"/>
    </row>
    <row r="61" spans="2:12" ht="26.4" x14ac:dyDescent="0.45">
      <c r="B61" s="104"/>
      <c r="C61" s="228" t="s">
        <v>480</v>
      </c>
      <c r="L61" s="223"/>
    </row>
    <row r="62" spans="2:12" ht="34.950000000000003" customHeight="1" x14ac:dyDescent="0.45">
      <c r="B62" s="284"/>
      <c r="L62" s="223"/>
    </row>
    <row r="63" spans="2:12" ht="26.4" customHeight="1" x14ac:dyDescent="0.45">
      <c r="B63" s="284"/>
      <c r="C63" s="178" t="s">
        <v>284</v>
      </c>
      <c r="L63" s="223"/>
    </row>
    <row r="64" spans="2:12" ht="26.4" customHeight="1" x14ac:dyDescent="0.45">
      <c r="B64" s="284"/>
      <c r="C64" s="178" t="s">
        <v>285</v>
      </c>
      <c r="L64" s="223"/>
    </row>
    <row r="65" spans="2:12" ht="49.95" customHeight="1" x14ac:dyDescent="0.45">
      <c r="B65" s="284"/>
      <c r="D65" s="96" t="s">
        <v>360</v>
      </c>
      <c r="E65" s="275" t="str">
        <f>E38</f>
        <v>-未選択-</v>
      </c>
      <c r="F65" s="275"/>
      <c r="L65" s="223"/>
    </row>
    <row r="66" spans="2:12" ht="49.95" customHeight="1" x14ac:dyDescent="0.45">
      <c r="B66" s="284"/>
      <c r="D66" s="96" t="s">
        <v>361</v>
      </c>
      <c r="E66" s="275" t="str">
        <f>E39</f>
        <v>-未選択-</v>
      </c>
      <c r="F66" s="275"/>
      <c r="L66" s="223"/>
    </row>
    <row r="67" spans="2:12" ht="34.950000000000003" customHeight="1" x14ac:dyDescent="0.45">
      <c r="B67" s="284"/>
      <c r="L67" s="223"/>
    </row>
    <row r="68" spans="2:12" ht="26.4" customHeight="1" x14ac:dyDescent="0.45">
      <c r="B68" s="284"/>
      <c r="D68" s="85" t="s">
        <v>577</v>
      </c>
      <c r="L68" s="223"/>
    </row>
    <row r="69" spans="2:12" ht="26.4" customHeight="1" x14ac:dyDescent="0.45">
      <c r="B69" s="284"/>
      <c r="D69" s="85" t="s">
        <v>578</v>
      </c>
      <c r="L69" s="223"/>
    </row>
    <row r="70" spans="2:12" ht="26.4" customHeight="1" x14ac:dyDescent="0.45">
      <c r="B70" s="284"/>
      <c r="D70" s="178" t="s">
        <v>342</v>
      </c>
      <c r="L70" s="223"/>
    </row>
    <row r="71" spans="2:12" ht="49.95" customHeight="1" x14ac:dyDescent="0.45">
      <c r="B71" s="284"/>
      <c r="D71" s="96" t="s">
        <v>343</v>
      </c>
      <c r="E71" s="278" t="s">
        <v>362</v>
      </c>
      <c r="F71" s="278"/>
      <c r="G71" s="251"/>
      <c r="H71" s="252"/>
      <c r="I71" s="252"/>
      <c r="J71" s="252"/>
      <c r="L71" s="223"/>
    </row>
    <row r="72" spans="2:12" ht="34.950000000000003" customHeight="1" x14ac:dyDescent="0.45">
      <c r="B72" s="284"/>
      <c r="L72" s="223"/>
    </row>
    <row r="73" spans="2:12" ht="34.950000000000003" customHeight="1" x14ac:dyDescent="0.45">
      <c r="B73" s="284"/>
      <c r="C73" s="178" t="s">
        <v>436</v>
      </c>
      <c r="L73" s="223"/>
    </row>
    <row r="74" spans="2:12" ht="299.39999999999998" customHeight="1" x14ac:dyDescent="0.45">
      <c r="B74" s="284"/>
      <c r="C74" s="91"/>
      <c r="D74" s="96" t="s">
        <v>191</v>
      </c>
      <c r="E74" s="271"/>
      <c r="F74" s="272"/>
      <c r="G74" s="272"/>
      <c r="H74" s="273"/>
      <c r="I74" s="106"/>
      <c r="L74" s="223"/>
    </row>
    <row r="75" spans="2:12" ht="34.950000000000003" customHeight="1" x14ac:dyDescent="0.45">
      <c r="B75" s="284"/>
      <c r="C75" s="91"/>
      <c r="L75" s="223"/>
    </row>
    <row r="76" spans="2:12" ht="34.950000000000003" customHeight="1" x14ac:dyDescent="0.45">
      <c r="B76" s="284"/>
      <c r="C76" s="178" t="s">
        <v>235</v>
      </c>
      <c r="L76" s="223"/>
    </row>
    <row r="77" spans="2:12" ht="49.95" customHeight="1" x14ac:dyDescent="0.45">
      <c r="B77" s="284"/>
      <c r="C77" s="91"/>
      <c r="D77" s="96"/>
      <c r="E77" s="99" t="s">
        <v>279</v>
      </c>
      <c r="F77" s="99" t="s">
        <v>270</v>
      </c>
      <c r="G77" s="99" t="s">
        <v>283</v>
      </c>
      <c r="L77" s="223"/>
    </row>
    <row r="78" spans="2:12" ht="49.95" customHeight="1" x14ac:dyDescent="0.45">
      <c r="B78" s="284"/>
      <c r="C78" s="91"/>
      <c r="D78" s="96" t="s">
        <v>268</v>
      </c>
      <c r="E78" s="206"/>
      <c r="F78" s="207" t="s">
        <v>570</v>
      </c>
      <c r="G78" s="208"/>
      <c r="L78" s="223"/>
    </row>
    <row r="79" spans="2:12" ht="49.95" customHeight="1" x14ac:dyDescent="0.45">
      <c r="B79" s="284"/>
      <c r="C79" s="91"/>
      <c r="D79" s="96" t="s">
        <v>269</v>
      </c>
      <c r="E79" s="206"/>
      <c r="F79" s="207" t="s">
        <v>570</v>
      </c>
      <c r="G79" s="208"/>
      <c r="L79" s="223"/>
    </row>
    <row r="80" spans="2:12" ht="34.950000000000003" customHeight="1" x14ac:dyDescent="0.45">
      <c r="B80" s="284"/>
      <c r="C80" s="91"/>
      <c r="L80" s="223"/>
    </row>
    <row r="81" spans="2:16" ht="34.950000000000003" customHeight="1" x14ac:dyDescent="0.45">
      <c r="B81" s="284"/>
      <c r="C81" s="233" t="s">
        <v>234</v>
      </c>
      <c r="L81" s="223"/>
      <c r="P81" s="97"/>
    </row>
    <row r="82" spans="2:16" ht="27" customHeight="1" x14ac:dyDescent="0.45">
      <c r="B82" s="284"/>
      <c r="C82" s="86"/>
      <c r="D82" s="178" t="s">
        <v>470</v>
      </c>
      <c r="L82" s="223"/>
      <c r="P82" s="97"/>
    </row>
    <row r="83" spans="2:16" ht="27" customHeight="1" x14ac:dyDescent="0.45">
      <c r="B83" s="284"/>
      <c r="C83" s="86"/>
      <c r="D83" s="85" t="s">
        <v>579</v>
      </c>
      <c r="L83" s="223"/>
      <c r="P83" s="97"/>
    </row>
    <row r="84" spans="2:16" ht="27" customHeight="1" x14ac:dyDescent="0.45">
      <c r="B84" s="284"/>
      <c r="C84" s="86"/>
      <c r="D84" s="85" t="s">
        <v>580</v>
      </c>
      <c r="L84" s="223"/>
      <c r="P84" s="97"/>
    </row>
    <row r="85" spans="2:16" ht="49.95" customHeight="1" x14ac:dyDescent="0.45">
      <c r="B85" s="284"/>
      <c r="C85" s="91"/>
      <c r="D85" s="99" t="s">
        <v>291</v>
      </c>
      <c r="E85" s="99" t="s">
        <v>271</v>
      </c>
      <c r="F85" s="99" t="s">
        <v>272</v>
      </c>
      <c r="G85" s="99" t="s">
        <v>273</v>
      </c>
      <c r="H85" s="99" t="s">
        <v>274</v>
      </c>
      <c r="I85" s="99" t="s">
        <v>275</v>
      </c>
      <c r="J85" s="99" t="s">
        <v>276</v>
      </c>
      <c r="K85" s="99" t="s">
        <v>290</v>
      </c>
      <c r="L85" s="224"/>
      <c r="N85" s="97"/>
      <c r="P85" s="97"/>
    </row>
    <row r="86" spans="2:16" ht="49.95" customHeight="1" x14ac:dyDescent="0.45">
      <c r="B86" s="284"/>
      <c r="C86" s="91"/>
      <c r="D86" s="211">
        <f>$E$14</f>
        <v>0</v>
      </c>
      <c r="E86" s="211" t="s">
        <v>292</v>
      </c>
      <c r="F86" s="212">
        <f>$E$15</f>
        <v>0</v>
      </c>
      <c r="G86" s="211" t="s">
        <v>293</v>
      </c>
      <c r="H86" s="210" t="s">
        <v>571</v>
      </c>
      <c r="I86" s="210" t="s">
        <v>571</v>
      </c>
      <c r="J86" s="210" t="s">
        <v>571</v>
      </c>
      <c r="K86" s="219"/>
      <c r="L86" s="224"/>
    </row>
    <row r="87" spans="2:16" ht="49.95" customHeight="1" x14ac:dyDescent="0.45">
      <c r="B87" s="284"/>
      <c r="C87" s="94"/>
      <c r="D87" s="174"/>
      <c r="E87" s="174" t="s">
        <v>362</v>
      </c>
      <c r="F87" s="209"/>
      <c r="G87" s="174"/>
      <c r="H87" s="210" t="s">
        <v>571</v>
      </c>
      <c r="I87" s="210" t="s">
        <v>571</v>
      </c>
      <c r="J87" s="210" t="s">
        <v>571</v>
      </c>
      <c r="K87" s="219"/>
      <c r="L87" s="224"/>
    </row>
    <row r="88" spans="2:16" ht="49.95" customHeight="1" x14ac:dyDescent="0.45">
      <c r="B88" s="284"/>
      <c r="C88" s="91"/>
      <c r="D88" s="174"/>
      <c r="E88" s="174" t="s">
        <v>362</v>
      </c>
      <c r="F88" s="209"/>
      <c r="G88" s="174"/>
      <c r="H88" s="210" t="s">
        <v>571</v>
      </c>
      <c r="I88" s="210" t="s">
        <v>571</v>
      </c>
      <c r="J88" s="210" t="s">
        <v>571</v>
      </c>
      <c r="K88" s="219"/>
      <c r="L88" s="224"/>
    </row>
    <row r="89" spans="2:16" ht="49.95" customHeight="1" x14ac:dyDescent="0.45">
      <c r="B89" s="284"/>
      <c r="C89" s="91"/>
      <c r="D89" s="174"/>
      <c r="E89" s="174" t="s">
        <v>362</v>
      </c>
      <c r="F89" s="209"/>
      <c r="G89" s="174"/>
      <c r="H89" s="210" t="s">
        <v>571</v>
      </c>
      <c r="I89" s="210" t="s">
        <v>571</v>
      </c>
      <c r="J89" s="210" t="s">
        <v>571</v>
      </c>
      <c r="K89" s="219"/>
      <c r="L89" s="224"/>
    </row>
    <row r="90" spans="2:16" ht="49.95" customHeight="1" x14ac:dyDescent="0.45">
      <c r="B90" s="284"/>
      <c r="C90" s="94"/>
      <c r="D90" s="174"/>
      <c r="E90" s="174" t="s">
        <v>362</v>
      </c>
      <c r="F90" s="209"/>
      <c r="G90" s="174"/>
      <c r="H90" s="210" t="s">
        <v>571</v>
      </c>
      <c r="I90" s="210" t="s">
        <v>571</v>
      </c>
      <c r="J90" s="210" t="s">
        <v>571</v>
      </c>
      <c r="K90" s="219"/>
      <c r="L90" s="224"/>
    </row>
    <row r="91" spans="2:16" ht="49.95" customHeight="1" x14ac:dyDescent="0.45">
      <c r="B91" s="284"/>
      <c r="C91" s="94"/>
      <c r="D91" s="174"/>
      <c r="E91" s="174" t="s">
        <v>362</v>
      </c>
      <c r="F91" s="209"/>
      <c r="G91" s="174"/>
      <c r="H91" s="210" t="s">
        <v>571</v>
      </c>
      <c r="I91" s="210" t="s">
        <v>571</v>
      </c>
      <c r="J91" s="210" t="s">
        <v>571</v>
      </c>
      <c r="K91" s="219"/>
      <c r="L91" s="224"/>
    </row>
    <row r="92" spans="2:16" ht="49.95" customHeight="1" x14ac:dyDescent="0.45">
      <c r="B92" s="284"/>
      <c r="C92" s="91"/>
      <c r="D92" s="174"/>
      <c r="E92" s="174" t="s">
        <v>362</v>
      </c>
      <c r="F92" s="209"/>
      <c r="G92" s="174"/>
      <c r="H92" s="210" t="s">
        <v>571</v>
      </c>
      <c r="I92" s="210" t="s">
        <v>571</v>
      </c>
      <c r="J92" s="210" t="s">
        <v>571</v>
      </c>
      <c r="K92" s="219"/>
      <c r="L92" s="224"/>
    </row>
    <row r="93" spans="2:16" ht="49.95" customHeight="1" x14ac:dyDescent="0.45">
      <c r="B93" s="284"/>
      <c r="C93" s="91"/>
      <c r="D93" s="174"/>
      <c r="E93" s="174" t="s">
        <v>362</v>
      </c>
      <c r="F93" s="209"/>
      <c r="G93" s="174"/>
      <c r="H93" s="210" t="s">
        <v>571</v>
      </c>
      <c r="I93" s="210" t="s">
        <v>571</v>
      </c>
      <c r="J93" s="210" t="s">
        <v>571</v>
      </c>
      <c r="K93" s="219"/>
      <c r="L93" s="224"/>
    </row>
    <row r="94" spans="2:16" ht="34.950000000000003" customHeight="1" x14ac:dyDescent="0.45">
      <c r="B94" s="284"/>
      <c r="C94" s="91"/>
      <c r="D94" s="92"/>
      <c r="G94" s="98"/>
      <c r="L94" s="224"/>
    </row>
    <row r="95" spans="2:16" ht="27" customHeight="1" x14ac:dyDescent="0.45">
      <c r="B95" s="284"/>
      <c r="C95" s="91"/>
      <c r="D95" s="178" t="s">
        <v>581</v>
      </c>
      <c r="L95" s="224"/>
    </row>
    <row r="96" spans="2:16" ht="27" customHeight="1" x14ac:dyDescent="0.45">
      <c r="B96" s="284"/>
      <c r="C96" s="166"/>
      <c r="D96" s="178" t="s">
        <v>582</v>
      </c>
      <c r="L96" s="224"/>
    </row>
    <row r="97" spans="2:12" ht="49.95" customHeight="1" x14ac:dyDescent="0.45">
      <c r="B97" s="284"/>
      <c r="C97" s="166"/>
      <c r="D97" s="264" t="s">
        <v>344</v>
      </c>
      <c r="E97" s="264"/>
      <c r="F97" s="214" t="s">
        <v>376</v>
      </c>
      <c r="G97" s="214" t="s">
        <v>347</v>
      </c>
      <c r="L97" s="224"/>
    </row>
    <row r="98" spans="2:12" ht="49.95" customHeight="1" x14ac:dyDescent="0.45">
      <c r="B98" s="284"/>
      <c r="C98" s="166"/>
      <c r="D98" s="263" t="s">
        <v>345</v>
      </c>
      <c r="E98" s="263"/>
      <c r="F98" s="131" t="str">
        <f>IF(参照用シート!$E$74&lt;3,"●","")</f>
        <v/>
      </c>
      <c r="G98" s="213"/>
      <c r="L98" s="224"/>
    </row>
    <row r="99" spans="2:12" ht="49.95" customHeight="1" x14ac:dyDescent="0.45">
      <c r="B99" s="284"/>
      <c r="C99" s="166"/>
      <c r="D99" s="263" t="s">
        <v>370</v>
      </c>
      <c r="E99" s="263"/>
      <c r="F99" s="131" t="str">
        <f>IF(OR(参照用シート!$E$74=2,参照用シート!$E$74=3)=TRUE,"●","")</f>
        <v/>
      </c>
      <c r="G99" s="255"/>
      <c r="L99" s="224"/>
    </row>
    <row r="100" spans="2:12" ht="49.95" customHeight="1" x14ac:dyDescent="0.45">
      <c r="B100" s="284"/>
      <c r="C100" s="166"/>
      <c r="D100" s="267" t="s">
        <v>348</v>
      </c>
      <c r="E100" s="268"/>
      <c r="F100" s="269"/>
      <c r="G100" s="213"/>
      <c r="H100" s="172" t="s">
        <v>371</v>
      </c>
      <c r="I100" s="286"/>
      <c r="J100" s="286"/>
      <c r="K100" s="286"/>
      <c r="L100" s="224"/>
    </row>
    <row r="101" spans="2:12" ht="34.950000000000003" customHeight="1" thickBot="1" x14ac:dyDescent="0.5">
      <c r="B101" s="285"/>
      <c r="L101" s="223"/>
    </row>
    <row r="102" spans="2:12" ht="34.950000000000003" customHeight="1" x14ac:dyDescent="0.45">
      <c r="B102" s="199" t="s">
        <v>239</v>
      </c>
      <c r="C102" s="103"/>
      <c r="D102" s="103"/>
      <c r="E102" s="103"/>
      <c r="F102" s="103"/>
      <c r="G102" s="103"/>
      <c r="H102" s="103"/>
      <c r="I102" s="103"/>
      <c r="J102" s="103"/>
      <c r="K102" s="103"/>
      <c r="L102" s="222"/>
    </row>
    <row r="103" spans="2:12" ht="22.2" x14ac:dyDescent="0.45">
      <c r="B103" s="226"/>
      <c r="C103" s="228" t="s">
        <v>480</v>
      </c>
      <c r="L103" s="224"/>
    </row>
    <row r="104" spans="2:12" ht="34.950000000000003" customHeight="1" x14ac:dyDescent="0.45">
      <c r="B104" s="226"/>
      <c r="L104" s="224"/>
    </row>
    <row r="105" spans="2:12" ht="34.950000000000003" customHeight="1" x14ac:dyDescent="0.45">
      <c r="B105" s="226"/>
      <c r="C105" s="178" t="s">
        <v>471</v>
      </c>
      <c r="L105" s="224"/>
    </row>
    <row r="106" spans="2:12" ht="34.950000000000003" customHeight="1" x14ac:dyDescent="0.45">
      <c r="B106" s="226"/>
      <c r="C106" s="178"/>
      <c r="L106" s="224"/>
    </row>
    <row r="107" spans="2:12" ht="34.950000000000003" customHeight="1" x14ac:dyDescent="0.45">
      <c r="B107" s="226"/>
      <c r="C107" s="233" t="s">
        <v>482</v>
      </c>
      <c r="E107" s="91"/>
      <c r="F107" s="91"/>
      <c r="G107" s="91"/>
      <c r="L107" s="224"/>
    </row>
    <row r="108" spans="2:12" ht="49.95" customHeight="1" x14ac:dyDescent="0.45">
      <c r="B108" s="226"/>
      <c r="C108" s="91"/>
      <c r="D108" s="88" t="s">
        <v>280</v>
      </c>
      <c r="E108" s="231"/>
      <c r="F108" s="91"/>
      <c r="G108" s="91"/>
      <c r="L108" s="224"/>
    </row>
    <row r="109" spans="2:12" ht="49.95" customHeight="1" x14ac:dyDescent="0.45">
      <c r="B109" s="226"/>
      <c r="C109" s="91"/>
      <c r="D109" s="88" t="s">
        <v>281</v>
      </c>
      <c r="E109" s="174"/>
      <c r="L109" s="223"/>
    </row>
    <row r="110" spans="2:12" ht="49.95" customHeight="1" x14ac:dyDescent="0.45">
      <c r="B110" s="226"/>
      <c r="C110" s="91"/>
      <c r="D110" s="88" t="s">
        <v>159</v>
      </c>
      <c r="E110" s="174" t="s">
        <v>362</v>
      </c>
      <c r="L110" s="223"/>
    </row>
    <row r="111" spans="2:12" ht="49.95" customHeight="1" x14ac:dyDescent="0.45">
      <c r="B111" s="226"/>
      <c r="C111" s="91"/>
      <c r="D111" s="96" t="s">
        <v>160</v>
      </c>
      <c r="E111" s="174" t="s">
        <v>362</v>
      </c>
      <c r="L111" s="223"/>
    </row>
    <row r="112" spans="2:12" ht="34.950000000000003" customHeight="1" x14ac:dyDescent="0.45">
      <c r="B112" s="226"/>
      <c r="C112" s="91"/>
      <c r="L112" s="223"/>
    </row>
    <row r="113" spans="2:12" ht="34.950000000000003" customHeight="1" x14ac:dyDescent="0.45">
      <c r="B113" s="226"/>
      <c r="C113" s="178" t="s">
        <v>240</v>
      </c>
      <c r="L113" s="223"/>
    </row>
    <row r="114" spans="2:12" ht="49.95" customHeight="1" x14ac:dyDescent="0.45">
      <c r="B114" s="226"/>
      <c r="C114" s="91"/>
      <c r="D114" s="96"/>
      <c r="E114" s="99" t="s">
        <v>472</v>
      </c>
      <c r="F114" s="99" t="s">
        <v>473</v>
      </c>
      <c r="G114" s="99" t="s">
        <v>474</v>
      </c>
      <c r="H114" s="87" t="s">
        <v>236</v>
      </c>
      <c r="I114" s="218" t="s">
        <v>192</v>
      </c>
      <c r="L114" s="223"/>
    </row>
    <row r="115" spans="2:12" ht="49.95" customHeight="1" x14ac:dyDescent="0.45">
      <c r="B115" s="226"/>
      <c r="C115" s="91"/>
      <c r="D115" s="100" t="s">
        <v>277</v>
      </c>
      <c r="E115" s="215" t="s">
        <v>570</v>
      </c>
      <c r="F115" s="215" t="s">
        <v>570</v>
      </c>
      <c r="G115" s="215" t="s">
        <v>570</v>
      </c>
      <c r="H115" s="216" t="str">
        <f>IFERROR(ROUNDDOWN(AVERAGE($E$115:$G$115),0),"")</f>
        <v/>
      </c>
      <c r="I115" s="216" t="str">
        <f>IFERROR($H$115*12,"")</f>
        <v/>
      </c>
      <c r="L115" s="223"/>
    </row>
    <row r="116" spans="2:12" ht="49.95" customHeight="1" x14ac:dyDescent="0.45">
      <c r="B116" s="226"/>
      <c r="C116" s="91"/>
      <c r="D116" s="100" t="s">
        <v>278</v>
      </c>
      <c r="E116" s="215" t="s">
        <v>570</v>
      </c>
      <c r="F116" s="215" t="s">
        <v>570</v>
      </c>
      <c r="G116" s="215" t="s">
        <v>570</v>
      </c>
      <c r="H116" s="216" t="str">
        <f>IFERROR(ROUNDDOWN(AVERAGE($E$116:$G$116),0),"")</f>
        <v/>
      </c>
      <c r="I116" s="216" t="str">
        <f>IFERROR($H$116*12,"")</f>
        <v/>
      </c>
      <c r="L116" s="223"/>
    </row>
    <row r="117" spans="2:12" ht="34.950000000000003" customHeight="1" x14ac:dyDescent="0.45">
      <c r="B117" s="226"/>
      <c r="C117" s="91"/>
      <c r="L117" s="223"/>
    </row>
    <row r="118" spans="2:12" ht="49.95" customHeight="1" x14ac:dyDescent="0.45">
      <c r="B118" s="226"/>
      <c r="D118" s="178" t="s">
        <v>344</v>
      </c>
      <c r="L118" s="223"/>
    </row>
    <row r="119" spans="2:12" ht="49.95" customHeight="1" x14ac:dyDescent="0.45">
      <c r="B119" s="226"/>
      <c r="D119" s="260" t="s">
        <v>344</v>
      </c>
      <c r="E119" s="260"/>
      <c r="F119" s="260"/>
      <c r="G119" s="167" t="s">
        <v>347</v>
      </c>
      <c r="L119" s="223"/>
    </row>
    <row r="120" spans="2:12" ht="49.95" customHeight="1" x14ac:dyDescent="0.45">
      <c r="B120" s="226"/>
      <c r="D120" s="279" t="s">
        <v>368</v>
      </c>
      <c r="E120" s="263" t="s">
        <v>354</v>
      </c>
      <c r="F120" s="263"/>
      <c r="G120" s="213"/>
      <c r="L120" s="223"/>
    </row>
    <row r="121" spans="2:12" ht="49.95" customHeight="1" x14ac:dyDescent="0.45">
      <c r="B121" s="226"/>
      <c r="D121" s="280"/>
      <c r="E121" s="263" t="s">
        <v>355</v>
      </c>
      <c r="F121" s="263"/>
      <c r="G121" s="213"/>
      <c r="L121" s="223"/>
    </row>
    <row r="122" spans="2:12" ht="49.95" customHeight="1" x14ac:dyDescent="0.45">
      <c r="B122" s="226"/>
      <c r="D122" s="281"/>
      <c r="E122" s="263" t="s">
        <v>348</v>
      </c>
      <c r="F122" s="263"/>
      <c r="G122" s="213"/>
      <c r="H122" s="172" t="s">
        <v>371</v>
      </c>
      <c r="I122" s="265"/>
      <c r="J122" s="266"/>
      <c r="L122" s="223"/>
    </row>
    <row r="123" spans="2:12" ht="49.95" customHeight="1" x14ac:dyDescent="0.45">
      <c r="B123" s="226"/>
      <c r="D123" s="279" t="s">
        <v>369</v>
      </c>
      <c r="E123" s="263" t="s">
        <v>356</v>
      </c>
      <c r="F123" s="263"/>
      <c r="G123" s="213"/>
      <c r="I123" s="86"/>
      <c r="J123" s="86"/>
      <c r="L123" s="223"/>
    </row>
    <row r="124" spans="2:12" ht="49.95" customHeight="1" x14ac:dyDescent="0.45">
      <c r="B124" s="226"/>
      <c r="D124" s="280"/>
      <c r="E124" s="263" t="s">
        <v>357</v>
      </c>
      <c r="F124" s="263"/>
      <c r="G124" s="213"/>
      <c r="I124" s="86"/>
      <c r="J124" s="86"/>
      <c r="L124" s="223"/>
    </row>
    <row r="125" spans="2:12" ht="49.95" customHeight="1" x14ac:dyDescent="0.45">
      <c r="B125" s="226"/>
      <c r="D125" s="280"/>
      <c r="E125" s="263" t="s">
        <v>358</v>
      </c>
      <c r="F125" s="263"/>
      <c r="G125" s="213"/>
      <c r="I125" s="86"/>
      <c r="J125" s="86"/>
      <c r="L125" s="223"/>
    </row>
    <row r="126" spans="2:12" ht="49.95" customHeight="1" x14ac:dyDescent="0.45">
      <c r="B126" s="226"/>
      <c r="D126" s="281"/>
      <c r="E126" s="263" t="s">
        <v>348</v>
      </c>
      <c r="F126" s="263"/>
      <c r="G126" s="213"/>
      <c r="H126" s="172" t="s">
        <v>371</v>
      </c>
      <c r="I126" s="265"/>
      <c r="J126" s="266"/>
      <c r="L126" s="223"/>
    </row>
    <row r="127" spans="2:12" ht="34.200000000000003" customHeight="1" thickBot="1" x14ac:dyDescent="0.5">
      <c r="B127" s="227"/>
      <c r="L127" s="223"/>
    </row>
    <row r="128" spans="2:12" ht="34.950000000000003" customHeight="1" x14ac:dyDescent="0.45">
      <c r="B128" s="199" t="s">
        <v>294</v>
      </c>
      <c r="C128" s="103"/>
      <c r="D128" s="103"/>
      <c r="E128" s="103"/>
      <c r="F128" s="103"/>
      <c r="G128" s="103"/>
      <c r="H128" s="103"/>
      <c r="I128" s="103"/>
      <c r="J128" s="103"/>
      <c r="K128" s="103"/>
      <c r="L128" s="222"/>
    </row>
    <row r="129" spans="2:14" ht="34.950000000000003" customHeight="1" x14ac:dyDescent="0.45">
      <c r="B129" s="101"/>
      <c r="L129" s="223"/>
    </row>
    <row r="130" spans="2:14" ht="22.2" x14ac:dyDescent="0.45">
      <c r="B130" s="101"/>
      <c r="D130" s="178" t="s">
        <v>296</v>
      </c>
      <c r="L130" s="223"/>
    </row>
    <row r="131" spans="2:14" ht="22.2" x14ac:dyDescent="0.45">
      <c r="B131" s="101"/>
      <c r="D131" s="178" t="s">
        <v>297</v>
      </c>
      <c r="L131" s="223"/>
    </row>
    <row r="132" spans="2:14" ht="22.2" x14ac:dyDescent="0.45">
      <c r="B132" s="101"/>
      <c r="D132" s="178" t="s">
        <v>298</v>
      </c>
      <c r="L132" s="223"/>
    </row>
    <row r="133" spans="2:14" ht="22.8" thickBot="1" x14ac:dyDescent="0.5">
      <c r="B133" s="101"/>
      <c r="D133" s="178" t="s">
        <v>379</v>
      </c>
      <c r="L133" s="223"/>
    </row>
    <row r="134" spans="2:14" ht="34.799999999999997" customHeight="1" thickTop="1" thickBot="1" x14ac:dyDescent="0.5">
      <c r="B134" s="101"/>
      <c r="D134" s="87" t="s">
        <v>256</v>
      </c>
      <c r="E134" s="260" t="s">
        <v>302</v>
      </c>
      <c r="F134" s="260"/>
      <c r="H134" s="217" t="s">
        <v>301</v>
      </c>
      <c r="I134" s="217" t="s">
        <v>378</v>
      </c>
      <c r="L134" s="223"/>
      <c r="N134" s="87" t="s">
        <v>301</v>
      </c>
    </row>
    <row r="135" spans="2:14" ht="34.950000000000003" customHeight="1" thickTop="1" x14ac:dyDescent="0.45">
      <c r="B135" s="101"/>
      <c r="D135" s="96" t="s">
        <v>194</v>
      </c>
      <c r="E135" s="262" t="str">
        <f>$E$37</f>
        <v>-未選択-</v>
      </c>
      <c r="F135" s="262"/>
      <c r="H135" s="258" t="str">
        <f>CONCATENATE(N135,N136,N137)</f>
        <v/>
      </c>
      <c r="I135" s="256" t="s">
        <v>475</v>
      </c>
      <c r="L135" s="223"/>
      <c r="N135" s="131" t="str">
        <f>IF(参照用シート!$E$69=1,"①","")</f>
        <v/>
      </c>
    </row>
    <row r="136" spans="2:14" ht="34.950000000000003" customHeight="1" x14ac:dyDescent="0.45">
      <c r="B136" s="101"/>
      <c r="D136" s="96" t="s">
        <v>258</v>
      </c>
      <c r="E136" s="262" t="str">
        <f>$E$38</f>
        <v>-未選択-</v>
      </c>
      <c r="F136" s="262"/>
      <c r="H136" s="258"/>
      <c r="I136" s="256"/>
      <c r="L136" s="223"/>
      <c r="N136" s="131" t="str">
        <f>IF(OR(参照用シート!$E$74=2,参照用シート!$E$74=3)=TRUE,"②③",IF(参照用シート!$E$74&lt;5,"②",""))</f>
        <v/>
      </c>
    </row>
    <row r="137" spans="2:14" ht="34.950000000000003" customHeight="1" thickBot="1" x14ac:dyDescent="0.5">
      <c r="B137" s="101"/>
      <c r="D137" s="96" t="s">
        <v>193</v>
      </c>
      <c r="E137" s="262" t="str">
        <f>$E$39</f>
        <v>-未選択-</v>
      </c>
      <c r="F137" s="262"/>
      <c r="H137" s="259"/>
      <c r="I137" s="257"/>
      <c r="L137" s="223"/>
      <c r="N137" s="131" t="str">
        <f>IF(AND(参照用シート!$E$74&gt;4,参照用シート!$E$83&lt;3)=TRUE,"②","")</f>
        <v/>
      </c>
    </row>
    <row r="138" spans="2:14" ht="34.950000000000003" customHeight="1" thickTop="1" x14ac:dyDescent="0.45">
      <c r="B138" s="101"/>
      <c r="L138" s="223"/>
    </row>
    <row r="139" spans="2:14" ht="34.950000000000003" customHeight="1" x14ac:dyDescent="0.45">
      <c r="B139" s="101"/>
      <c r="D139" s="85" t="s">
        <v>476</v>
      </c>
      <c r="L139" s="223"/>
    </row>
    <row r="140" spans="2:14" ht="34.950000000000003" customHeight="1" thickBot="1" x14ac:dyDescent="0.5">
      <c r="B140" s="220"/>
      <c r="C140" s="221"/>
      <c r="D140" s="221"/>
      <c r="E140" s="221"/>
      <c r="F140" s="221"/>
      <c r="G140" s="221"/>
      <c r="H140" s="221"/>
      <c r="I140" s="221"/>
      <c r="J140" s="221"/>
      <c r="K140" s="221"/>
      <c r="L140" s="225"/>
    </row>
  </sheetData>
  <sheetProtection password="AFFD" sheet="1" objects="1" scenarios="1"/>
  <mergeCells count="40">
    <mergeCell ref="I100:K100"/>
    <mergeCell ref="I122:J122"/>
    <mergeCell ref="D119:F119"/>
    <mergeCell ref="E120:F120"/>
    <mergeCell ref="E121:F121"/>
    <mergeCell ref="E122:F122"/>
    <mergeCell ref="D120:D122"/>
    <mergeCell ref="D123:D126"/>
    <mergeCell ref="E124:F124"/>
    <mergeCell ref="E125:F125"/>
    <mergeCell ref="B51:B59"/>
    <mergeCell ref="B62:B101"/>
    <mergeCell ref="D99:E99"/>
    <mergeCell ref="C37:C39"/>
    <mergeCell ref="E74:H74"/>
    <mergeCell ref="E43:F43"/>
    <mergeCell ref="E65:F65"/>
    <mergeCell ref="E56:F56"/>
    <mergeCell ref="E55:F55"/>
    <mergeCell ref="E37:F37"/>
    <mergeCell ref="E38:F38"/>
    <mergeCell ref="E39:F39"/>
    <mergeCell ref="E71:F71"/>
    <mergeCell ref="E66:F66"/>
    <mergeCell ref="I135:I137"/>
    <mergeCell ref="H135:H137"/>
    <mergeCell ref="E36:F36"/>
    <mergeCell ref="E53:F53"/>
    <mergeCell ref="E54:F54"/>
    <mergeCell ref="E58:F58"/>
    <mergeCell ref="E137:F137"/>
    <mergeCell ref="E136:F136"/>
    <mergeCell ref="E135:F135"/>
    <mergeCell ref="E134:F134"/>
    <mergeCell ref="D98:E98"/>
    <mergeCell ref="D97:E97"/>
    <mergeCell ref="E126:F126"/>
    <mergeCell ref="I126:J126"/>
    <mergeCell ref="D100:F100"/>
    <mergeCell ref="E123:F123"/>
  </mergeCells>
  <phoneticPr fontId="1"/>
  <conditionalFormatting sqref="E43">
    <cfRule type="expression" dxfId="10" priority="35">
      <formula>$E$43&lt;&gt;""</formula>
    </cfRule>
  </conditionalFormatting>
  <conditionalFormatting sqref="C129:K139">
    <cfRule type="expression" dxfId="9" priority="1">
      <formula>$E$43&lt;&gt;""</formula>
    </cfRule>
  </conditionalFormatting>
  <dataValidations count="7">
    <dataValidation type="date" operator="greaterThan" allowBlank="1" showInputMessage="1" showErrorMessage="1" sqref="E9">
      <formula1>44075</formula1>
    </dataValidation>
    <dataValidation type="whole" allowBlank="1" showInputMessage="1" showErrorMessage="1" sqref="E10">
      <formula1>20000000</formula1>
      <formula2>29999999</formula2>
    </dataValidation>
    <dataValidation type="date" operator="greaterThan" allowBlank="1" showInputMessage="1" showErrorMessage="1" sqref="E15 F86:F93">
      <formula1>1</formula1>
    </dataValidation>
    <dataValidation type="whole" operator="lessThan" allowBlank="1" showInputMessage="1" showErrorMessage="1" sqref="E53">
      <formula1>9999999</formula1>
    </dataValidation>
    <dataValidation imeMode="halfKatakana" allowBlank="1" showInputMessage="1" showErrorMessage="1" sqref="E108"/>
    <dataValidation type="list" allowBlank="1" showInputMessage="1" showErrorMessage="1" sqref="G100 G120:G126 G98">
      <formula1>"●"</formula1>
    </dataValidation>
    <dataValidation type="list" allowBlank="1" showInputMessage="1" showErrorMessage="1" sqref="I135:I137">
      <formula1>"－,確認済"</formula1>
    </dataValidation>
  </dataValidations>
  <printOptions horizontalCentered="1"/>
  <pageMargins left="0.70866141732283472" right="0.70866141732283472" top="0.74803149606299213" bottom="0.74803149606299213" header="0.31496062992125984" footer="0.31496062992125984"/>
  <pageSetup paperSize="9" scale="26" fitToHeight="0" orientation="portrait" r:id="rId1"/>
  <rowBreaks count="2" manualBreakCount="2">
    <brk id="72" max="11" man="1"/>
    <brk id="127" max="11" man="1"/>
  </rowBreaks>
  <drawing r:id="rId2"/>
  <extLst>
    <ext xmlns:x14="http://schemas.microsoft.com/office/spreadsheetml/2009/9/main" uri="{78C0D931-6437-407d-A8EE-F0AAD7539E65}">
      <x14:conditionalFormattings>
        <x14:conditionalFormatting xmlns:xm="http://schemas.microsoft.com/office/excel/2006/main">
          <x14:cfRule type="expression" priority="11" id="{41EF1280-763B-4BAE-A52D-2C3D0576382B}">
            <xm:f>OR(参照用シート!$E$69&lt;&gt;1,$E$43&lt;&gt;"")</xm:f>
            <x14:dxf>
              <font>
                <color theme="0"/>
              </font>
              <fill>
                <patternFill>
                  <bgColor theme="0"/>
                </patternFill>
              </fill>
              <border>
                <left/>
                <right/>
                <top/>
                <bottom/>
                <vertical/>
                <horizontal/>
              </border>
            </x14:dxf>
          </x14:cfRule>
          <xm:sqref>C51:K58</xm:sqref>
        </x14:conditionalFormatting>
        <x14:conditionalFormatting xmlns:xm="http://schemas.microsoft.com/office/excel/2006/main">
          <x14:cfRule type="expression" priority="10" id="{DF75FBFE-E919-49FB-BA9E-39D171AC7ACF}">
            <xm:f>OR(AND(参照用シート!$E$74&gt;=5,参照用シート!$E$83&gt;=3)=TRUE,$E$43&lt;&gt;"")</xm:f>
            <x14:dxf>
              <font>
                <color theme="0"/>
              </font>
              <fill>
                <patternFill>
                  <bgColor theme="0"/>
                </patternFill>
              </fill>
              <border>
                <left/>
                <right/>
                <top/>
                <bottom/>
                <vertical/>
                <horizontal/>
              </border>
            </x14:dxf>
          </x14:cfRule>
          <xm:sqref>C62:K70 C72:K100 C71:G71 K71</xm:sqref>
        </x14:conditionalFormatting>
        <x14:conditionalFormatting xmlns:xm="http://schemas.microsoft.com/office/excel/2006/main">
          <x14:cfRule type="expression" priority="9" id="{7F56AD56-E1A9-49B7-BA3E-8DEB3BC9C099}">
            <xm:f>OR(OR(参照用シート!$E$74&lt;2,参照用シート!$E$74&gt;3)=TRUE,$E$43&lt;&gt;"")</xm:f>
            <x14:dxf>
              <font>
                <color theme="0"/>
              </font>
              <fill>
                <patternFill>
                  <bgColor theme="0"/>
                </patternFill>
              </fill>
              <border>
                <left/>
                <right/>
                <top/>
                <bottom/>
                <vertical/>
                <horizontal/>
              </border>
            </x14:dxf>
          </x14:cfRule>
          <xm:sqref>C104:K126</xm:sqref>
        </x14:conditionalFormatting>
        <x14:conditionalFormatting xmlns:xm="http://schemas.microsoft.com/office/excel/2006/main">
          <x14:cfRule type="expression" priority="7" id="{1B87DC1F-BE43-4455-83F6-713F149113A6}">
            <xm:f>参照用シート!$E$69=1</xm:f>
            <x14:dxf>
              <font>
                <color theme="1"/>
              </font>
              <fill>
                <patternFill>
                  <bgColor rgb="FFFFFF00"/>
                </patternFill>
              </fill>
            </x14:dxf>
          </x14:cfRule>
          <xm:sqref>E47</xm:sqref>
        </x14:conditionalFormatting>
        <x14:conditionalFormatting xmlns:xm="http://schemas.microsoft.com/office/excel/2006/main">
          <x14:cfRule type="expression" priority="6" id="{68242C25-39B5-4E9F-8251-740CB9CF75FD}">
            <xm:f>OR(参照用シート!$E$74&lt;5,参照用シート!$E$83&lt;3)=TRUE</xm:f>
            <x14:dxf>
              <font>
                <color theme="1"/>
              </font>
              <fill>
                <patternFill>
                  <bgColor rgb="FFFFFF00"/>
                </patternFill>
              </fill>
            </x14:dxf>
          </x14:cfRule>
          <xm:sqref>F47</xm:sqref>
        </x14:conditionalFormatting>
        <x14:conditionalFormatting xmlns:xm="http://schemas.microsoft.com/office/excel/2006/main">
          <x14:cfRule type="expression" priority="5" id="{D47CD8AC-975A-4E01-85B7-DF000D0DBD26}">
            <xm:f>AND(参照用シート!$E$74&gt;=2,参照用シート!$E$74&lt;=3)=TRUE</xm:f>
            <x14:dxf>
              <font>
                <color theme="1"/>
              </font>
              <fill>
                <patternFill>
                  <bgColor rgb="FFFFFF00"/>
                </patternFill>
              </fill>
            </x14:dxf>
          </x14:cfRule>
          <xm:sqref>G47</xm:sqref>
        </x14:conditionalFormatting>
        <x14:conditionalFormatting xmlns:xm="http://schemas.microsoft.com/office/excel/2006/main">
          <x14:cfRule type="expression" priority="4" id="{CA0E4123-C5DF-458A-8640-37906EFD4CD7}">
            <xm:f>AND(参照用シート!$E$69&lt;9,参照用シート!$E$74&lt;9,参照用シート!$E$83&lt;9)</xm:f>
            <x14:dxf>
              <font>
                <color theme="1"/>
              </font>
              <fill>
                <patternFill>
                  <bgColor rgb="FFFFFF00"/>
                </patternFill>
              </fill>
            </x14:dxf>
          </x14:cfRule>
          <xm:sqref>H47</xm:sqref>
        </x14:conditionalFormatting>
        <x14:conditionalFormatting xmlns:xm="http://schemas.microsoft.com/office/excel/2006/main">
          <x14:cfRule type="expression" priority="2" id="{3FE16004-D1CB-4410-875B-55813D2E28CA}">
            <xm:f>SUM(参照用シート!$D$4:$D$12)&lt;&gt;9</xm:f>
            <x14:dxf>
              <font>
                <color theme="0"/>
              </font>
              <fill>
                <patternFill>
                  <bgColor theme="0"/>
                </patternFill>
              </fill>
              <border>
                <left/>
                <right/>
                <top/>
                <bottom/>
                <vertical/>
                <horizontal/>
              </border>
            </x14:dxf>
          </x14:cfRule>
          <xm:sqref>C22:K47</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参照用シート!$C$143:$C$157</xm:f>
          </x14:formula1>
          <xm:sqref>E87:E93 E110</xm:sqref>
        </x14:dataValidation>
        <x14:dataValidation type="list" allowBlank="1" showInputMessage="1" showErrorMessage="1">
          <x14:formula1>
            <xm:f>参照用シート!$C$37:$C$41</xm:f>
          </x14:formula1>
          <xm:sqref>E12</xm:sqref>
        </x14:dataValidation>
        <x14:dataValidation type="list" allowBlank="1" showInputMessage="1" showErrorMessage="1">
          <x14:formula1>
            <xm:f>参照用シート!$C$57:$C$59</xm:f>
          </x14:formula1>
          <xm:sqref>E16</xm:sqref>
        </x14:dataValidation>
        <x14:dataValidation type="list" allowBlank="1" showInputMessage="1" showErrorMessage="1">
          <x14:formula1>
            <xm:f>参照用シート!$C$70:$C$72</xm:f>
          </x14:formula1>
          <xm:sqref>E37</xm:sqref>
        </x14:dataValidation>
        <x14:dataValidation type="list" allowBlank="1" showInputMessage="1" showErrorMessage="1">
          <x14:formula1>
            <xm:f>参照用シート!$C$75:$C$80</xm:f>
          </x14:formula1>
          <xm:sqref>E38</xm:sqref>
        </x14:dataValidation>
        <x14:dataValidation type="list" allowBlank="1" showInputMessage="1" showErrorMessage="1">
          <x14:formula1>
            <xm:f>参照用シート!$C$83:$C$86</xm:f>
          </x14:formula1>
          <xm:sqref>E39</xm:sqref>
        </x14:dataValidation>
        <x14:dataValidation type="list" allowBlank="1" showInputMessage="1" showErrorMessage="1">
          <x14:formula1>
            <xm:f>参照用シート!$C$161:$C$164</xm:f>
          </x14:formula1>
          <xm:sqref>E111</xm:sqref>
        </x14:dataValidation>
        <x14:dataValidation type="list" allowBlank="1" showInputMessage="1" showErrorMessage="1">
          <x14:formula1>
            <xm:f>参照用シート!$C$135:$C$140</xm:f>
          </x14:formula1>
          <xm:sqref>E71:F71</xm:sqref>
        </x14:dataValidation>
        <x14:dataValidation type="list" operator="greaterThan" allowBlank="1" showInputMessage="1" showErrorMessage="1">
          <x14:formula1>
            <xm:f>参照用シート!$C$62:$C$67</xm:f>
          </x14:formula1>
          <xm:sqref>E17</xm:sqref>
        </x14:dataValidation>
        <x14:dataValidation type="list" allowBlank="1" showInputMessage="1" showErrorMessage="1">
          <x14:formula1>
            <xm:f>参照用シート!$C$15:$C$34</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6"/>
  <sheetViews>
    <sheetView showGridLines="0" zoomScale="115" zoomScaleNormal="115" zoomScaleSheetLayoutView="100" workbookViewId="0">
      <pane ySplit="2" topLeftCell="A15" activePane="bottomLeft" state="frozen"/>
      <selection activeCell="D15" sqref="D15"/>
      <selection pane="bottomLeft" activeCell="D15" sqref="D15:G17"/>
    </sheetView>
  </sheetViews>
  <sheetFormatPr defaultColWidth="8.8984375" defaultRowHeight="18" x14ac:dyDescent="0.45"/>
  <cols>
    <col min="1" max="1" width="3.69921875" style="66" customWidth="1"/>
    <col min="2" max="2" width="2.19921875" style="66" customWidth="1"/>
    <col min="3" max="3" width="8.8984375" style="66"/>
    <col min="4" max="4" width="11.09765625" style="66" customWidth="1"/>
    <col min="5" max="5" width="9.69921875" style="66" customWidth="1"/>
    <col min="6" max="6" width="12.59765625" style="66" customWidth="1"/>
    <col min="7" max="7" width="4.59765625" style="66" customWidth="1"/>
    <col min="8" max="8" width="7" style="66" customWidth="1"/>
    <col min="9" max="9" width="7.09765625" style="66" customWidth="1"/>
    <col min="10" max="10" width="19.3984375" style="66" customWidth="1"/>
    <col min="11" max="16384" width="8.8984375" style="66"/>
  </cols>
  <sheetData>
    <row r="1" spans="1:10" ht="18.600000000000001" customHeight="1" x14ac:dyDescent="0.45">
      <c r="A1" s="332" t="s">
        <v>336</v>
      </c>
      <c r="B1" s="333"/>
      <c r="C1" s="333"/>
      <c r="D1" s="333"/>
      <c r="E1" s="333"/>
      <c r="F1" s="333"/>
      <c r="G1" s="333"/>
      <c r="H1" s="333"/>
      <c r="I1" s="333"/>
      <c r="J1" s="333"/>
    </row>
    <row r="2" spans="1:10" ht="18.600000000000001" customHeight="1" x14ac:dyDescent="0.45">
      <c r="A2" s="332" t="s">
        <v>9</v>
      </c>
      <c r="B2" s="333"/>
      <c r="C2" s="333"/>
      <c r="D2" s="333"/>
      <c r="E2" s="333"/>
      <c r="F2" s="333"/>
      <c r="G2" s="333"/>
      <c r="H2" s="333"/>
      <c r="I2" s="333"/>
      <c r="J2" s="333"/>
    </row>
    <row r="3" spans="1:10" ht="9.75" customHeight="1" x14ac:dyDescent="0.45">
      <c r="A3" s="67"/>
      <c r="B3" s="68"/>
      <c r="C3" s="68"/>
      <c r="D3" s="68"/>
      <c r="E3" s="68"/>
      <c r="F3" s="68"/>
      <c r="G3" s="68"/>
      <c r="H3" s="68"/>
      <c r="I3" s="68"/>
      <c r="J3" s="68"/>
    </row>
    <row r="4" spans="1:10" ht="18.600000000000001" customHeight="1" x14ac:dyDescent="0.45">
      <c r="A4" s="334" t="str">
        <f>IF(参照用シート!$E$69=1,入力フォーム!E9,"")</f>
        <v/>
      </c>
      <c r="B4" s="335"/>
      <c r="C4" s="335"/>
      <c r="D4" s="335"/>
      <c r="E4" s="335"/>
      <c r="F4" s="335"/>
      <c r="G4" s="335"/>
      <c r="H4" s="335"/>
      <c r="I4" s="335"/>
      <c r="J4" s="335"/>
    </row>
    <row r="5" spans="1:10" ht="18.600000000000001" customHeight="1" x14ac:dyDescent="0.45">
      <c r="A5" s="331" t="s">
        <v>69</v>
      </c>
      <c r="B5" s="331"/>
      <c r="C5" s="331"/>
      <c r="D5" s="331"/>
      <c r="E5" s="331"/>
      <c r="F5" s="331"/>
      <c r="G5" s="331"/>
      <c r="H5" s="331"/>
      <c r="I5" s="331"/>
      <c r="J5" s="331"/>
    </row>
    <row r="6" spans="1:10" ht="9.75" customHeight="1" x14ac:dyDescent="0.45">
      <c r="A6" s="69"/>
      <c r="B6" s="68"/>
      <c r="C6" s="68"/>
      <c r="D6" s="68"/>
      <c r="E6" s="68"/>
      <c r="F6" s="68"/>
      <c r="G6" s="68"/>
      <c r="H6" s="68"/>
      <c r="I6" s="68"/>
      <c r="J6" s="68"/>
    </row>
    <row r="7" spans="1:10" ht="37.35" customHeight="1" x14ac:dyDescent="0.45">
      <c r="A7" s="336" t="s">
        <v>72</v>
      </c>
      <c r="B7" s="336"/>
      <c r="C7" s="336"/>
      <c r="D7" s="336"/>
      <c r="E7" s="336"/>
      <c r="F7" s="336"/>
      <c r="G7" s="336"/>
      <c r="H7" s="336"/>
      <c r="I7" s="336"/>
      <c r="J7" s="336"/>
    </row>
    <row r="8" spans="1:10" ht="9.75" customHeight="1" x14ac:dyDescent="0.45">
      <c r="A8" s="69"/>
      <c r="B8" s="68"/>
      <c r="C8" s="68"/>
      <c r="D8" s="68"/>
      <c r="E8" s="68"/>
      <c r="F8" s="68"/>
      <c r="G8" s="68"/>
      <c r="H8" s="68"/>
      <c r="I8" s="68"/>
      <c r="J8" s="68"/>
    </row>
    <row r="9" spans="1:10" ht="18.600000000000001" customHeight="1" x14ac:dyDescent="0.45">
      <c r="A9" s="331" t="s">
        <v>10</v>
      </c>
      <c r="B9" s="331"/>
      <c r="C9" s="331"/>
      <c r="D9" s="331"/>
      <c r="E9" s="331"/>
      <c r="F9" s="331"/>
      <c r="G9" s="331"/>
      <c r="H9" s="331"/>
      <c r="I9" s="331"/>
      <c r="J9" s="331"/>
    </row>
    <row r="10" spans="1:10" ht="41.25" customHeight="1" x14ac:dyDescent="0.45">
      <c r="A10" s="70" t="s">
        <v>63</v>
      </c>
      <c r="B10" s="337" t="s">
        <v>64</v>
      </c>
      <c r="C10" s="337"/>
      <c r="D10" s="337"/>
      <c r="E10" s="337"/>
      <c r="F10" s="337"/>
      <c r="G10" s="337"/>
      <c r="H10" s="337"/>
      <c r="I10" s="337"/>
      <c r="J10" s="337"/>
    </row>
    <row r="11" spans="1:10" ht="41.25" customHeight="1" x14ac:dyDescent="0.45">
      <c r="A11" s="70" t="s">
        <v>63</v>
      </c>
      <c r="B11" s="337" t="s">
        <v>71</v>
      </c>
      <c r="C11" s="337"/>
      <c r="D11" s="337"/>
      <c r="E11" s="337"/>
      <c r="F11" s="337"/>
      <c r="G11" s="337"/>
      <c r="H11" s="337"/>
      <c r="I11" s="337"/>
      <c r="J11" s="337"/>
    </row>
    <row r="12" spans="1:10" ht="9.75" customHeight="1" x14ac:dyDescent="0.45">
      <c r="A12" s="69"/>
      <c r="B12" s="68"/>
      <c r="C12" s="68"/>
      <c r="D12" s="68"/>
      <c r="E12" s="68"/>
      <c r="F12" s="68"/>
      <c r="G12" s="68"/>
      <c r="H12" s="68"/>
      <c r="I12" s="68"/>
      <c r="J12" s="68"/>
    </row>
    <row r="13" spans="1:10" ht="31.5" customHeight="1" thickBot="1" x14ac:dyDescent="0.5">
      <c r="A13" s="336" t="s">
        <v>11</v>
      </c>
      <c r="B13" s="336"/>
      <c r="C13" s="336"/>
      <c r="D13" s="336"/>
      <c r="E13" s="336"/>
      <c r="F13" s="336"/>
      <c r="G13" s="336"/>
      <c r="H13" s="336"/>
      <c r="I13" s="336"/>
      <c r="J13" s="336"/>
    </row>
    <row r="14" spans="1:10" ht="18.600000000000001" customHeight="1" x14ac:dyDescent="0.45">
      <c r="A14" s="346" t="s">
        <v>12</v>
      </c>
      <c r="B14" s="338" t="s">
        <v>62</v>
      </c>
      <c r="C14" s="339"/>
      <c r="D14" s="338" t="str">
        <f>IF(参照用シート!$E$69=1,入力フォーム!E13,"")</f>
        <v/>
      </c>
      <c r="E14" s="340"/>
      <c r="F14" s="340"/>
      <c r="G14" s="339"/>
      <c r="H14" s="341" t="s">
        <v>61</v>
      </c>
      <c r="I14" s="342"/>
      <c r="J14" s="343" t="str">
        <f>IF(参照用シート!$E$69=1,参照用シート!D44,"")</f>
        <v/>
      </c>
    </row>
    <row r="15" spans="1:10" ht="12.75" customHeight="1" x14ac:dyDescent="0.45">
      <c r="A15" s="347"/>
      <c r="B15" s="292" t="s">
        <v>0</v>
      </c>
      <c r="C15" s="289"/>
      <c r="D15" s="292" t="str">
        <f>IF(参照用シート!$E$69=1,入力フォーム!E14,"")</f>
        <v/>
      </c>
      <c r="E15" s="288"/>
      <c r="F15" s="288"/>
      <c r="G15" s="289"/>
      <c r="H15" s="316"/>
      <c r="I15" s="318"/>
      <c r="J15" s="344"/>
    </row>
    <row r="16" spans="1:10" ht="12.75" customHeight="1" x14ac:dyDescent="0.45">
      <c r="A16" s="347"/>
      <c r="B16" s="316"/>
      <c r="C16" s="318"/>
      <c r="D16" s="316"/>
      <c r="E16" s="317"/>
      <c r="F16" s="317"/>
      <c r="G16" s="318"/>
      <c r="H16" s="316"/>
      <c r="I16" s="318"/>
      <c r="J16" s="344"/>
    </row>
    <row r="17" spans="1:10" ht="12.75" customHeight="1" x14ac:dyDescent="0.45">
      <c r="A17" s="347"/>
      <c r="B17" s="293"/>
      <c r="C17" s="291"/>
      <c r="D17" s="293"/>
      <c r="E17" s="290"/>
      <c r="F17" s="290"/>
      <c r="G17" s="291"/>
      <c r="H17" s="293"/>
      <c r="I17" s="291"/>
      <c r="J17" s="345"/>
    </row>
    <row r="18" spans="1:10" ht="14.25" customHeight="1" x14ac:dyDescent="0.45">
      <c r="A18" s="347"/>
      <c r="B18" s="292" t="s">
        <v>60</v>
      </c>
      <c r="C18" s="289"/>
      <c r="D18" s="319" t="str">
        <f>IF(参照用シート!$E$69=1,CONCATENATE("（西暦）　　　",YEAR(入力フォーム!$E$15),"　　　年　　　",MONTH(入力フォーム!$E$15),"　　　月　　　",DAY(入力フォーム!$E$15),"　　　日生（　",参照用シート!$D$54,"　歳）"),"")</f>
        <v/>
      </c>
      <c r="E18" s="320"/>
      <c r="F18" s="320"/>
      <c r="G18" s="320"/>
      <c r="H18" s="320"/>
      <c r="I18" s="320"/>
      <c r="J18" s="321"/>
    </row>
    <row r="19" spans="1:10" ht="14.25" customHeight="1" x14ac:dyDescent="0.45">
      <c r="A19" s="347"/>
      <c r="B19" s="293"/>
      <c r="C19" s="291"/>
      <c r="D19" s="322"/>
      <c r="E19" s="323"/>
      <c r="F19" s="323"/>
      <c r="G19" s="323"/>
      <c r="H19" s="323"/>
      <c r="I19" s="323"/>
      <c r="J19" s="324"/>
    </row>
    <row r="20" spans="1:10" ht="15.75" customHeight="1" x14ac:dyDescent="0.45">
      <c r="A20" s="347"/>
      <c r="B20" s="317" t="s">
        <v>1</v>
      </c>
      <c r="C20" s="318"/>
      <c r="D20" s="325" t="str">
        <f>IF(AND(参照用シート!$E$69=1,入力フォーム!$E$53&lt;&gt;"")=TRUE,CONCATENATE("〒　",MID(入力フォーム!$E$53,1,3),"　-　",MID(入力フォーム!$E$53,4,4)),"")</f>
        <v/>
      </c>
      <c r="E20" s="325"/>
      <c r="F20" s="325"/>
      <c r="G20" s="325"/>
      <c r="H20" s="325"/>
      <c r="I20" s="325"/>
      <c r="J20" s="326"/>
    </row>
    <row r="21" spans="1:10" ht="34.5" customHeight="1" x14ac:dyDescent="0.45">
      <c r="A21" s="347"/>
      <c r="B21" s="317"/>
      <c r="C21" s="318"/>
      <c r="D21" s="71" t="str">
        <f>IF(AND(参照用シート!$E$69=1,入力フォーム!E54&lt;&gt;"")=TRUE,入力フォーム!E54,"")</f>
        <v/>
      </c>
      <c r="E21" s="72" t="s">
        <v>2</v>
      </c>
      <c r="F21" s="84" t="str">
        <f>IF(AND(参照用シート!$E$69=1,入力フォーム!E55&lt;&gt;"")=TRUE,入力フォーム!E55,"")</f>
        <v/>
      </c>
      <c r="G21" s="72" t="s">
        <v>3</v>
      </c>
      <c r="H21" s="327" t="str">
        <f>IF(AND(参照用シート!$E$69=1,入力フォーム!E56&lt;&gt;"")=TRUE,入力フォーム!E56,"")</f>
        <v/>
      </c>
      <c r="I21" s="327"/>
      <c r="J21" s="328"/>
    </row>
    <row r="22" spans="1:10" ht="15.75" customHeight="1" x14ac:dyDescent="0.45">
      <c r="A22" s="347"/>
      <c r="B22" s="288" t="s">
        <v>4</v>
      </c>
      <c r="C22" s="289"/>
      <c r="D22" s="302" t="str">
        <f>IF(参照用シート!$E$69=1,入力フォーム!E11,"")</f>
        <v/>
      </c>
      <c r="E22" s="303"/>
      <c r="F22" s="303"/>
      <c r="G22" s="304"/>
      <c r="H22" s="292" t="s">
        <v>5</v>
      </c>
      <c r="I22" s="289"/>
      <c r="J22" s="294" t="str">
        <f>IF(参照用シート!$E$69=1,入力フォーム!E10,"")</f>
        <v/>
      </c>
    </row>
    <row r="23" spans="1:10" ht="15.75" customHeight="1" x14ac:dyDescent="0.45">
      <c r="A23" s="347"/>
      <c r="B23" s="290"/>
      <c r="C23" s="291"/>
      <c r="D23" s="305"/>
      <c r="E23" s="306"/>
      <c r="F23" s="306"/>
      <c r="G23" s="307"/>
      <c r="H23" s="293"/>
      <c r="I23" s="291"/>
      <c r="J23" s="295"/>
    </row>
    <row r="24" spans="1:10" ht="26.25" customHeight="1" x14ac:dyDescent="0.45">
      <c r="A24" s="347"/>
      <c r="B24" s="296" t="s">
        <v>6</v>
      </c>
      <c r="C24" s="297"/>
      <c r="D24" s="73" t="str">
        <f>IF(参照用シート!$E$69=1,入力フォーム!E12,"")</f>
        <v/>
      </c>
      <c r="E24" s="298" t="s">
        <v>7</v>
      </c>
      <c r="F24" s="297"/>
      <c r="G24" s="299" t="s">
        <v>111</v>
      </c>
      <c r="H24" s="300"/>
      <c r="I24" s="300"/>
      <c r="J24" s="301"/>
    </row>
    <row r="25" spans="1:10" ht="21.75" customHeight="1" x14ac:dyDescent="0.45">
      <c r="A25" s="347"/>
      <c r="B25" s="308" t="s">
        <v>65</v>
      </c>
      <c r="C25" s="308"/>
      <c r="D25" s="308"/>
      <c r="E25" s="308"/>
      <c r="F25" s="308"/>
      <c r="G25" s="308"/>
      <c r="H25" s="308"/>
      <c r="I25" s="308"/>
      <c r="J25" s="309"/>
    </row>
    <row r="26" spans="1:10" ht="36" customHeight="1" thickBot="1" x14ac:dyDescent="0.5">
      <c r="A26" s="348"/>
      <c r="B26" s="74"/>
      <c r="C26" s="310" t="s">
        <v>67</v>
      </c>
      <c r="D26" s="311"/>
      <c r="E26" s="312"/>
      <c r="F26" s="313" t="str">
        <f>IF(AND(参照用シート!$E$69=1,入力フォーム!E58&lt;&gt;"")=TRUE,入力フォーム!E58,"")</f>
        <v/>
      </c>
      <c r="G26" s="314"/>
      <c r="H26" s="314"/>
      <c r="I26" s="314"/>
      <c r="J26" s="315"/>
    </row>
    <row r="27" spans="1:10" ht="18.600000000000001" customHeight="1" x14ac:dyDescent="0.45">
      <c r="A27" s="75"/>
      <c r="B27" s="75"/>
      <c r="C27" s="75"/>
      <c r="D27" s="75"/>
      <c r="E27" s="75"/>
      <c r="F27" s="75"/>
      <c r="G27" s="75"/>
      <c r="H27" s="75"/>
      <c r="I27" s="75"/>
      <c r="J27" s="75"/>
    </row>
    <row r="28" spans="1:10" ht="29.25" customHeight="1" x14ac:dyDescent="0.45">
      <c r="A28" s="76" t="s">
        <v>13</v>
      </c>
      <c r="B28" s="287" t="s">
        <v>66</v>
      </c>
      <c r="C28" s="287"/>
      <c r="D28" s="287"/>
      <c r="E28" s="287"/>
      <c r="F28" s="287"/>
      <c r="G28" s="287"/>
      <c r="H28" s="287"/>
      <c r="I28" s="287"/>
      <c r="J28" s="287"/>
    </row>
    <row r="29" spans="1:10" ht="42" customHeight="1" x14ac:dyDescent="0.45">
      <c r="A29" s="76" t="s">
        <v>59</v>
      </c>
      <c r="B29" s="287" t="s">
        <v>58</v>
      </c>
      <c r="C29" s="287"/>
      <c r="D29" s="287"/>
      <c r="E29" s="287"/>
      <c r="F29" s="287"/>
      <c r="G29" s="287"/>
      <c r="H29" s="287"/>
      <c r="I29" s="287"/>
      <c r="J29" s="287"/>
    </row>
    <row r="30" spans="1:10" ht="46.5" customHeight="1" x14ac:dyDescent="0.45">
      <c r="A30" s="76" t="s">
        <v>57</v>
      </c>
      <c r="B30" s="329" t="s">
        <v>68</v>
      </c>
      <c r="C30" s="330"/>
      <c r="D30" s="330"/>
      <c r="E30" s="330"/>
      <c r="F30" s="330"/>
      <c r="G30" s="330"/>
      <c r="H30" s="330"/>
      <c r="I30" s="330"/>
      <c r="J30" s="330"/>
    </row>
    <row r="31" spans="1:10" ht="18.600000000000001" customHeight="1" x14ac:dyDescent="0.45">
      <c r="A31" s="69"/>
      <c r="B31" s="68"/>
      <c r="C31" s="68"/>
      <c r="D31" s="68"/>
      <c r="E31" s="68"/>
      <c r="F31" s="68"/>
      <c r="G31" s="68"/>
      <c r="H31" s="68"/>
      <c r="I31" s="68"/>
      <c r="J31" s="68"/>
    </row>
    <row r="32" spans="1:10" ht="18.600000000000001" customHeight="1" x14ac:dyDescent="0.45">
      <c r="A32" s="77"/>
      <c r="B32" s="78"/>
      <c r="C32" s="78"/>
      <c r="D32" s="78"/>
      <c r="E32" s="78"/>
      <c r="F32" s="78"/>
      <c r="G32" s="78"/>
      <c r="H32" s="78"/>
      <c r="I32" s="78"/>
      <c r="J32" s="78"/>
    </row>
    <row r="33" spans="1:10" ht="18.600000000000001" customHeight="1" x14ac:dyDescent="0.45">
      <c r="A33" s="69"/>
      <c r="B33" s="68"/>
      <c r="C33" s="68"/>
      <c r="D33" s="68"/>
      <c r="E33" s="68"/>
      <c r="F33" s="68"/>
      <c r="G33" s="68"/>
      <c r="H33" s="68"/>
      <c r="I33" s="68"/>
      <c r="J33" s="68"/>
    </row>
    <row r="34" spans="1:10" ht="18.600000000000001" customHeight="1" x14ac:dyDescent="0.45">
      <c r="A34" s="69"/>
      <c r="B34" s="68"/>
      <c r="C34" s="68"/>
      <c r="D34" s="68"/>
      <c r="E34" s="68"/>
      <c r="F34" s="68"/>
      <c r="G34" s="68"/>
      <c r="H34" s="68"/>
      <c r="I34" s="68"/>
      <c r="J34" s="68"/>
    </row>
    <row r="35" spans="1:10" ht="18.600000000000001" customHeight="1" x14ac:dyDescent="0.45">
      <c r="A35" s="79"/>
      <c r="B35" s="80"/>
      <c r="C35" s="81"/>
      <c r="D35" s="81"/>
      <c r="E35" s="81"/>
      <c r="F35" s="81"/>
      <c r="G35" s="81"/>
      <c r="H35" s="81"/>
      <c r="I35" s="81"/>
      <c r="J35" s="81"/>
    </row>
    <row r="36" spans="1:10" ht="18.600000000000001" customHeight="1" x14ac:dyDescent="0.45">
      <c r="A36" s="82"/>
      <c r="B36" s="83"/>
      <c r="C36" s="83"/>
      <c r="D36" s="83"/>
      <c r="E36" s="83"/>
      <c r="F36" s="83"/>
      <c r="G36" s="83"/>
      <c r="H36" s="83"/>
      <c r="I36" s="83"/>
      <c r="J36" s="83"/>
    </row>
    <row r="37" spans="1:10" ht="18.600000000000001" customHeight="1" x14ac:dyDescent="0.45">
      <c r="A37" s="79"/>
      <c r="B37" s="80"/>
      <c r="C37" s="80"/>
      <c r="D37" s="80"/>
      <c r="E37" s="80"/>
      <c r="F37" s="80"/>
      <c r="G37" s="80"/>
      <c r="H37" s="80"/>
      <c r="I37" s="80"/>
      <c r="J37" s="80"/>
    </row>
    <row r="38" spans="1:10" ht="18.600000000000001" customHeight="1" x14ac:dyDescent="0.45">
      <c r="A38" s="82"/>
      <c r="B38" s="83"/>
      <c r="C38" s="83"/>
      <c r="D38" s="83"/>
      <c r="E38" s="83"/>
      <c r="F38" s="83"/>
      <c r="G38" s="83"/>
      <c r="H38" s="83"/>
      <c r="I38" s="83"/>
      <c r="J38" s="83"/>
    </row>
    <row r="39" spans="1:10" ht="18.600000000000001" customHeight="1" x14ac:dyDescent="0.45">
      <c r="A39" s="79"/>
      <c r="B39" s="80"/>
      <c r="C39" s="80"/>
      <c r="D39" s="80"/>
      <c r="E39" s="80"/>
      <c r="F39" s="80"/>
      <c r="G39" s="80"/>
      <c r="H39" s="80"/>
      <c r="I39" s="80"/>
      <c r="J39" s="80"/>
    </row>
    <row r="40" spans="1:10" ht="18.600000000000001" customHeight="1" x14ac:dyDescent="0.45">
      <c r="A40" s="82"/>
      <c r="B40" s="83"/>
      <c r="C40" s="83"/>
      <c r="D40" s="83"/>
      <c r="E40" s="83"/>
      <c r="F40" s="83"/>
      <c r="G40" s="83"/>
      <c r="H40" s="83"/>
      <c r="I40" s="83"/>
      <c r="J40" s="83"/>
    </row>
    <row r="41" spans="1:10" ht="18.600000000000001" customHeight="1" x14ac:dyDescent="0.45">
      <c r="A41" s="79"/>
      <c r="B41" s="80"/>
      <c r="C41" s="80"/>
      <c r="D41" s="80"/>
      <c r="E41" s="80"/>
      <c r="F41" s="80"/>
      <c r="G41" s="80"/>
      <c r="H41" s="80"/>
      <c r="I41" s="80"/>
      <c r="J41" s="80"/>
    </row>
    <row r="42" spans="1:10" ht="18.600000000000001" customHeight="1" x14ac:dyDescent="0.45">
      <c r="A42" s="82"/>
      <c r="B42" s="83"/>
      <c r="C42" s="83"/>
      <c r="D42" s="83"/>
      <c r="E42" s="83"/>
      <c r="F42" s="83"/>
      <c r="G42" s="83"/>
      <c r="H42" s="83"/>
      <c r="I42" s="83"/>
      <c r="J42" s="83"/>
    </row>
    <row r="43" spans="1:10" ht="18.600000000000001" customHeight="1" x14ac:dyDescent="0.45">
      <c r="A43" s="79"/>
      <c r="B43" s="80"/>
      <c r="C43" s="80"/>
      <c r="D43" s="80"/>
      <c r="E43" s="80"/>
      <c r="F43" s="80"/>
      <c r="G43" s="80"/>
      <c r="H43" s="80"/>
      <c r="I43" s="80"/>
      <c r="J43" s="80"/>
    </row>
    <row r="44" spans="1:10" ht="18.600000000000001" customHeight="1" x14ac:dyDescent="0.45"/>
    <row r="45" spans="1:10" ht="18.600000000000001" customHeight="1" x14ac:dyDescent="0.45"/>
    <row r="46" spans="1:10" ht="18.600000000000001" customHeight="1" x14ac:dyDescent="0.45"/>
    <row r="47" spans="1:10" ht="18.600000000000001" customHeight="1" x14ac:dyDescent="0.45"/>
    <row r="48" spans="1:10" ht="18.600000000000001" customHeight="1" x14ac:dyDescent="0.45"/>
    <row r="49" ht="18.600000000000001" customHeight="1" x14ac:dyDescent="0.45"/>
    <row r="50" ht="18.600000000000001" customHeight="1" x14ac:dyDescent="0.45"/>
    <row r="51" ht="18.600000000000001" customHeight="1" x14ac:dyDescent="0.45"/>
    <row r="52" ht="18.600000000000001" customHeight="1" x14ac:dyDescent="0.45"/>
    <row r="53" ht="18.600000000000001" customHeight="1" x14ac:dyDescent="0.45"/>
    <row r="54" ht="18.600000000000001" customHeight="1" x14ac:dyDescent="0.45"/>
    <row r="55" ht="18.600000000000001" customHeight="1" x14ac:dyDescent="0.45"/>
    <row r="56" ht="18.600000000000001" customHeight="1" x14ac:dyDescent="0.45"/>
  </sheetData>
  <sheetProtection password="AFFD" sheet="1" objects="1" scenarios="1"/>
  <mergeCells count="34">
    <mergeCell ref="B30:J30"/>
    <mergeCell ref="A9:J9"/>
    <mergeCell ref="A1:J1"/>
    <mergeCell ref="A2:J2"/>
    <mergeCell ref="A4:J4"/>
    <mergeCell ref="A5:J5"/>
    <mergeCell ref="A7:J7"/>
    <mergeCell ref="B10:J10"/>
    <mergeCell ref="B11:J11"/>
    <mergeCell ref="B14:C14"/>
    <mergeCell ref="D14:G14"/>
    <mergeCell ref="H14:I17"/>
    <mergeCell ref="J14:J17"/>
    <mergeCell ref="B15:C17"/>
    <mergeCell ref="A13:J13"/>
    <mergeCell ref="A14:A26"/>
    <mergeCell ref="D15:G17"/>
    <mergeCell ref="B18:C19"/>
    <mergeCell ref="D18:J19"/>
    <mergeCell ref="B20:C21"/>
    <mergeCell ref="B28:J28"/>
    <mergeCell ref="D20:J20"/>
    <mergeCell ref="H21:J21"/>
    <mergeCell ref="B29:J29"/>
    <mergeCell ref="B22:C23"/>
    <mergeCell ref="H22:I23"/>
    <mergeCell ref="J22:J23"/>
    <mergeCell ref="B24:C24"/>
    <mergeCell ref="E24:F24"/>
    <mergeCell ref="G24:J24"/>
    <mergeCell ref="D22:G23"/>
    <mergeCell ref="B25:J25"/>
    <mergeCell ref="C26:E26"/>
    <mergeCell ref="F26:J26"/>
  </mergeCells>
  <phoneticPr fontId="1"/>
  <printOptions horizontalCentered="1"/>
  <pageMargins left="0.47244094488188981" right="0.47244094488188981" top="0.74803149606299213" bottom="0.74803149606299213" header="0.31496062992125984" footer="0.31496062992125984"/>
  <pageSetup paperSize="9" scale="99" fitToHeight="0" orientation="portrait" r:id="rId1"/>
  <headerFooter>
    <oddHeader>&amp;L様式第２号（第２条別表関係）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0"/>
  <sheetViews>
    <sheetView showGridLines="0" view="pageBreakPreview" zoomScale="70" zoomScaleNormal="55" zoomScaleSheetLayoutView="70" zoomScalePageLayoutView="55" workbookViewId="0">
      <pane ySplit="1" topLeftCell="A29" activePane="bottomLeft" state="frozen"/>
      <selection activeCell="D15" sqref="D15"/>
      <selection pane="bottomLeft" activeCell="D15" sqref="D15:E15"/>
    </sheetView>
  </sheetViews>
  <sheetFormatPr defaultColWidth="4.3984375" defaultRowHeight="25.05" customHeight="1" x14ac:dyDescent="0.45"/>
  <cols>
    <col min="1" max="1" width="4.59765625" style="22" customWidth="1"/>
    <col min="2" max="2" width="16.5" style="22" customWidth="1"/>
    <col min="3" max="4" width="19.3984375" style="22" bestFit="1" customWidth="1"/>
    <col min="5" max="5" width="24" style="22" bestFit="1" customWidth="1"/>
    <col min="6" max="9" width="18.69921875" style="22" customWidth="1"/>
    <col min="10" max="11" width="5.69921875" style="22" customWidth="1"/>
    <col min="12" max="12" width="7.69921875" style="22" bestFit="1" customWidth="1"/>
    <col min="13" max="13" width="26.09765625" style="22" bestFit="1" customWidth="1"/>
    <col min="14" max="14" width="8.19921875" style="22" bestFit="1" customWidth="1"/>
    <col min="15" max="15" width="4.3984375" style="22" bestFit="1" customWidth="1"/>
    <col min="16" max="16384" width="4.3984375" style="22"/>
  </cols>
  <sheetData>
    <row r="1" spans="1:14" ht="44.4" customHeight="1" x14ac:dyDescent="0.45">
      <c r="A1" s="369" t="s">
        <v>105</v>
      </c>
      <c r="B1" s="369"/>
      <c r="C1" s="369"/>
      <c r="D1" s="369"/>
      <c r="E1" s="369"/>
      <c r="F1" s="369"/>
      <c r="G1" s="369"/>
      <c r="H1" s="369"/>
      <c r="I1" s="369"/>
    </row>
    <row r="2" spans="1:14" ht="28.2" customHeight="1" x14ac:dyDescent="0.45"/>
    <row r="3" spans="1:14" ht="28.2" customHeight="1" x14ac:dyDescent="0.45">
      <c r="H3" s="370" t="str">
        <f>IF(OR(参照用シート!$E$74&lt;5,参照用シート!$E$83&lt;3)=TRUE,入力フォーム!E9,"")</f>
        <v/>
      </c>
      <c r="I3" s="370"/>
    </row>
    <row r="4" spans="1:14" ht="28.2" customHeight="1" x14ac:dyDescent="0.45"/>
    <row r="5" spans="1:14" ht="44.4" customHeight="1" x14ac:dyDescent="0.45">
      <c r="B5" s="36" t="s">
        <v>106</v>
      </c>
    </row>
    <row r="6" spans="1:14" ht="28.2" customHeight="1" x14ac:dyDescent="0.45">
      <c r="B6" s="23"/>
    </row>
    <row r="7" spans="1:14" ht="44.4" customHeight="1" x14ac:dyDescent="0.45">
      <c r="B7" s="34" t="s">
        <v>107</v>
      </c>
    </row>
    <row r="8" spans="1:14" ht="28.2" customHeight="1" x14ac:dyDescent="0.45"/>
    <row r="9" spans="1:14" ht="28.2" customHeight="1" x14ac:dyDescent="0.2">
      <c r="A9" s="371" t="s">
        <v>108</v>
      </c>
      <c r="B9" s="371"/>
      <c r="C9" s="371"/>
      <c r="D9" s="371"/>
      <c r="E9" s="371"/>
      <c r="F9" s="371"/>
      <c r="G9" s="371"/>
      <c r="H9" s="371"/>
      <c r="I9" s="371"/>
      <c r="L9" s="22" ph="1"/>
      <c r="M9" s="22" ph="1"/>
      <c r="N9" s="22" ph="1"/>
    </row>
    <row r="10" spans="1:14" ht="40.049999999999997" customHeight="1" x14ac:dyDescent="0.25">
      <c r="A10" s="378" t="s">
        <v>148</v>
      </c>
      <c r="B10" s="358" t="s">
        <v>73</v>
      </c>
      <c r="C10" s="381" t="s">
        <v>74</v>
      </c>
      <c r="D10" s="382"/>
      <c r="E10" s="354" t="s">
        <v>75</v>
      </c>
      <c r="F10" s="354"/>
      <c r="G10" s="354" t="s" ph="1">
        <v>109</v>
      </c>
      <c r="H10" s="354"/>
      <c r="I10" s="354"/>
    </row>
    <row r="11" spans="1:14" ht="28.2" customHeight="1" x14ac:dyDescent="0.45">
      <c r="A11" s="379"/>
      <c r="B11" s="359"/>
      <c r="C11" s="383" t="str">
        <f>IF(OR(参照用シート!$E$74&lt;5,参照用シート!$E$83&lt;3)=TRUE,入力フォーム!E10,"")</f>
        <v/>
      </c>
      <c r="D11" s="384"/>
      <c r="E11" s="111" t="str">
        <f>IF(OR(参照用シート!$E$74&lt;5,参照用シート!$E$83&lt;3)=TRUE,VLOOKUP(入力フォーム!$E$11,参照用シート!$C$16:$E$34,2,FALSE),"")</f>
        <v/>
      </c>
      <c r="F11" s="112" t="s">
        <v>76</v>
      </c>
      <c r="G11" s="364" t="str">
        <f>IF(OR(参照用シート!$E$74&lt;5,参照用シート!$E$83&lt;3)=TRUE,CONCATENATE("（",入力フォーム!E13,"）"),"")</f>
        <v/>
      </c>
      <c r="H11" s="364"/>
      <c r="I11" s="364"/>
    </row>
    <row r="12" spans="1:14" ht="28.2" customHeight="1" x14ac:dyDescent="0.45">
      <c r="A12" s="380"/>
      <c r="B12" s="360"/>
      <c r="C12" s="385" t="str">
        <f>IF(OR(参照用シート!$E$74&lt;5,参照用シート!$E$83&lt;3)=TRUE,CONCATENATE("（",入力フォーム!$E$12,"）"),"")</f>
        <v/>
      </c>
      <c r="D12" s="386"/>
      <c r="E12" s="113" t="str">
        <f>IF(OR(参照用シート!$E$74&lt;5,参照用シート!$E$83&lt;3)=TRUE,VLOOKUP(入力フォーム!$E$11,参照用シート!$C$16:$E$34,3,FALSE),"")</f>
        <v/>
      </c>
      <c r="F12" s="114" t="s">
        <v>77</v>
      </c>
      <c r="G12" s="365" t="str">
        <f>IF(OR(参照用シート!$E$74&lt;5,参照用シート!$E$83&lt;3)=TRUE,入力フォーム!E14,"")</f>
        <v/>
      </c>
      <c r="H12" s="365"/>
      <c r="I12" s="365"/>
    </row>
    <row r="13" spans="1:14" ht="58.2" customHeight="1" x14ac:dyDescent="0.45">
      <c r="A13" s="32" t="s">
        <v>149</v>
      </c>
      <c r="B13" s="33" t="s">
        <v>129</v>
      </c>
      <c r="C13" s="29" t="s">
        <v>128</v>
      </c>
      <c r="D13" s="30" t="s">
        <v>78</v>
      </c>
      <c r="E13" s="366" t="str">
        <f>IFERROR(IF(OR(参照用シート!$E$74&lt;5,参照用シート!$E$83&lt;3)=TRUE,VLOOKUP(入力フォーム!$E$38,参照用シート!$C$76:$E$79,3,FALSE),""),"")</f>
        <v/>
      </c>
      <c r="F13" s="367"/>
      <c r="G13" s="132" t="s">
        <v>309</v>
      </c>
      <c r="H13" s="367" t="str">
        <f>IFERROR(IF(OR(参照用シート!$E$74&lt;5,参照用シート!$E$83&lt;3)=TRUE,VLOOKUP(入力フォーム!$E$39,参照用シート!$C$84:$E$85,3,FALSE),""),"")</f>
        <v/>
      </c>
      <c r="I13" s="368"/>
    </row>
    <row r="14" spans="1:14" ht="250.05" customHeight="1" x14ac:dyDescent="0.45">
      <c r="A14" s="32" t="s">
        <v>150</v>
      </c>
      <c r="B14" s="33" t="s">
        <v>154</v>
      </c>
      <c r="C14" s="372" t="str">
        <f>IF(AND(OR(参照用シート!$E$74&lt;5,参照用シート!$E$83&lt;3)=TRUE,入力フォーム!$E$74&lt;&gt;"")=TRUE,入力フォーム!$E$74,"")</f>
        <v/>
      </c>
      <c r="D14" s="373"/>
      <c r="E14" s="373"/>
      <c r="F14" s="373"/>
      <c r="G14" s="373"/>
      <c r="H14" s="373"/>
      <c r="I14" s="374"/>
    </row>
    <row r="15" spans="1:14" ht="40.049999999999997" customHeight="1" x14ac:dyDescent="0.45">
      <c r="A15" s="378" t="s">
        <v>151</v>
      </c>
      <c r="B15" s="375" t="s">
        <v>155</v>
      </c>
      <c r="C15" s="25"/>
      <c r="D15" s="361" t="s">
        <v>79</v>
      </c>
      <c r="E15" s="362"/>
      <c r="F15" s="28" t="s">
        <v>80</v>
      </c>
      <c r="G15" s="361" t="s">
        <v>81</v>
      </c>
      <c r="H15" s="363"/>
      <c r="I15" s="362"/>
    </row>
    <row r="16" spans="1:14" ht="40.049999999999997" customHeight="1" x14ac:dyDescent="0.45">
      <c r="A16" s="379"/>
      <c r="B16" s="376"/>
      <c r="C16" s="28" t="s">
        <v>130</v>
      </c>
      <c r="D16" s="361" t="str">
        <f>IF(AND(OR(参照用シート!$E$74&lt;5,参照用シート!$E$83&lt;3)=TRUE,入力フォーム!$E$78&lt;&gt;"")=TRUE,入力フォーム!$E$78,"")</f>
        <v/>
      </c>
      <c r="E16" s="362"/>
      <c r="F16" s="26" t="str">
        <f>IF(OR(参照用シート!$E$74&lt;5,参照用シート!$E$83&lt;3)=TRUE,入力フォーム!$F$78,"")</f>
        <v/>
      </c>
      <c r="G16" s="361" t="str">
        <f>IF(AND(OR(参照用シート!$E$74&lt;5,参照用シート!$E$83&lt;3)=TRUE,入力フォーム!$G$78&lt;&gt;"")=TRUE,入力フォーム!$G$78,"")</f>
        <v/>
      </c>
      <c r="H16" s="363"/>
      <c r="I16" s="362"/>
    </row>
    <row r="17" spans="1:9" ht="40.049999999999997" customHeight="1" x14ac:dyDescent="0.45">
      <c r="A17" s="380"/>
      <c r="B17" s="377"/>
      <c r="C17" s="28" t="s">
        <v>82</v>
      </c>
      <c r="D17" s="361" t="str">
        <f>IF(AND(OR(参照用シート!$E$74&lt;5,参照用シート!$E$83&lt;3)=TRUE,入力フォーム!$E$79&lt;&gt;"")=TRUE,入力フォーム!$E$79,"")</f>
        <v/>
      </c>
      <c r="E17" s="362"/>
      <c r="F17" s="26" t="str">
        <f>IF(OR(参照用シート!$E$74&lt;5,参照用シート!$E$83&lt;3)=TRUE,入力フォーム!$F$79,"")</f>
        <v/>
      </c>
      <c r="G17" s="361" t="str">
        <f>IF(AND(OR(参照用シート!$E$74&lt;5,参照用シート!$E$83&lt;3)=TRUE,入力フォーム!$G$79&lt;&gt;"")=TRUE,入力フォーム!$G$79,"")</f>
        <v/>
      </c>
      <c r="H17" s="363"/>
      <c r="I17" s="362"/>
    </row>
    <row r="18" spans="1:9" ht="32.4" x14ac:dyDescent="0.45">
      <c r="A18" s="378" t="s">
        <v>152</v>
      </c>
      <c r="B18" s="358" t="s">
        <v>83</v>
      </c>
      <c r="C18" s="24" t="s">
        <v>112</v>
      </c>
      <c r="D18" s="24" t="s">
        <v>113</v>
      </c>
      <c r="E18" s="28" t="s">
        <v>84</v>
      </c>
      <c r="F18" s="24" t="s">
        <v>114</v>
      </c>
      <c r="G18" s="24" t="s">
        <v>115</v>
      </c>
      <c r="H18" s="24" t="s">
        <v>116</v>
      </c>
      <c r="I18" s="28" t="s">
        <v>85</v>
      </c>
    </row>
    <row r="19" spans="1:9" ht="25.05" customHeight="1" x14ac:dyDescent="0.45">
      <c r="A19" s="379"/>
      <c r="B19" s="359"/>
      <c r="C19" s="115" t="str">
        <f>IF(OR(参照用シート!$E$74&lt;5,参照用シート!$E$83&lt;3)=TRUE,$G$12,"")</f>
        <v/>
      </c>
      <c r="D19" s="116" t="str">
        <f>IF(OR(参照用シート!$E$74&lt;5,参照用シート!$E$83&lt;3)=TRUE,入力フォーム!E15,"")</f>
        <v/>
      </c>
      <c r="E19" s="356" t="str">
        <f>IF(OR(参照用シート!$E$74&lt;5,参照用シート!$E$83&lt;3)=TRUE,入力フォーム!$G86,"")</f>
        <v/>
      </c>
      <c r="F19" s="349" t="str">
        <f>IF(OR(参照用シート!$E$74&lt;5,参照用シート!$E$83&lt;3)=TRUE,入力フォーム!$H86,"")</f>
        <v/>
      </c>
      <c r="G19" s="349" t="str">
        <f>IF(OR(参照用シート!$E$74&lt;5,参照用シート!$E$83&lt;3)=TRUE,入力フォーム!$I86,"")</f>
        <v/>
      </c>
      <c r="H19" s="349" t="str">
        <f>IF(OR(参照用シート!$E$74&lt;5,参照用シート!$E$83&lt;3)=TRUE,入力フォーム!$J86,"")</f>
        <v/>
      </c>
      <c r="I19" s="350" t="str">
        <f>IF(AND(OR(参照用シート!$E$74&lt;5,参照用シート!$E$83&lt;3)=TRUE,入力フォーム!$K86&lt;&gt;"")=TRUE,入力フォーム!$K86,"")</f>
        <v/>
      </c>
    </row>
    <row r="20" spans="1:9" ht="25.05" customHeight="1" x14ac:dyDescent="0.45">
      <c r="A20" s="379"/>
      <c r="B20" s="359"/>
      <c r="C20" s="117" t="str">
        <f>IF(OR(参照用シート!$E$74&lt;5,参照用シート!$E$83&lt;3)=TRUE,"（続柄： 本人 ）","")</f>
        <v/>
      </c>
      <c r="D20" s="118" t="str">
        <f>IF(OR(参照用シート!$E$74&lt;5,参照用シート!$E$83&lt;3)=TRUE,IF($D19="年 　月 　日","（　　　　　歳）",CONCATENATE("（",DATEDIF($D19,参照用シート!$C$54,"Y"),"歳）")),"")</f>
        <v/>
      </c>
      <c r="E20" s="356"/>
      <c r="F20" s="349"/>
      <c r="G20" s="349"/>
      <c r="H20" s="349"/>
      <c r="I20" s="351"/>
    </row>
    <row r="21" spans="1:9" ht="25.05" customHeight="1" x14ac:dyDescent="0.45">
      <c r="A21" s="379"/>
      <c r="B21" s="359"/>
      <c r="C21" s="119" t="str">
        <f>IF(AND(OR(参照用シート!$E$74&lt;5,参照用シート!$E$83&lt;3)=TRUE,入力フォーム!$D87&lt;&gt;"")=TRUE,入力フォーム!$D$87,"")</f>
        <v/>
      </c>
      <c r="D21" s="116" t="str">
        <f>IF(AND(OR(参照用シート!$E$74&lt;5,参照用シート!$E$83&lt;3)=TRUE,入力フォーム!$F87&lt;&gt;"")=TRUE,入力フォーム!$F$87,"")</f>
        <v/>
      </c>
      <c r="E21" s="356" t="str">
        <f>IF(AND(OR(参照用シート!$E$74&lt;5,参照用シート!$E$83&lt;3)=TRUE,入力フォーム!$G87&lt;&gt;"")=TRUE,入力フォーム!$G87,"")</f>
        <v/>
      </c>
      <c r="F21" s="349" t="str">
        <f>IF(OR(参照用シート!$E$74&lt;5,参照用シート!$E$83&lt;3)=TRUE,入力フォーム!$H87,"")</f>
        <v/>
      </c>
      <c r="G21" s="349" t="str">
        <f>IF(OR(参照用シート!$E$74&lt;5,参照用シート!$E$83&lt;3)=TRUE,入力フォーム!$I87,"")</f>
        <v/>
      </c>
      <c r="H21" s="349" t="str">
        <f>IF(OR(参照用シート!$E$74&lt;5,参照用シート!$E$83&lt;3)=TRUE,入力フォーム!$J87,"")</f>
        <v/>
      </c>
      <c r="I21" s="350" t="str">
        <f>IF(AND(OR(参照用シート!$E$74&lt;5,参照用シート!$E$83&lt;3)=TRUE,入力フォーム!$K87&lt;&gt;"")=TRUE,入力フォーム!$K87,"")</f>
        <v/>
      </c>
    </row>
    <row r="22" spans="1:9" ht="25.05" customHeight="1" x14ac:dyDescent="0.45">
      <c r="A22" s="379"/>
      <c r="B22" s="359"/>
      <c r="C22" s="120" t="str">
        <f>IF(AND(OR(参照用シート!$E$74&lt;5,参照用シート!$E$83&lt;3)=TRUE,入力フォーム!$E87&lt;&gt;"-未選択-")=TRUE,CONCATENATE("（続柄：",入力フォーム!$E$87,"）"),"")</f>
        <v/>
      </c>
      <c r="D22" s="118" t="str">
        <f>IF(AND(OR(参照用シート!$E$74&lt;5,参照用シート!$E$83&lt;3)=TRUE,$D21&lt;&gt;"")=TRUE,CONCATENATE("（",DATEDIF($D21,参照用シート!$C$54,"Y"),"歳）"),"")</f>
        <v/>
      </c>
      <c r="E22" s="356"/>
      <c r="F22" s="349"/>
      <c r="G22" s="349"/>
      <c r="H22" s="349"/>
      <c r="I22" s="351"/>
    </row>
    <row r="23" spans="1:9" ht="25.05" customHeight="1" x14ac:dyDescent="0.45">
      <c r="A23" s="379"/>
      <c r="B23" s="359"/>
      <c r="C23" s="119" t="str">
        <f>IF(AND(OR(参照用シート!$E$74&lt;5,参照用シート!$E$83&lt;3)=TRUE,入力フォーム!$D88&lt;&gt;"")=TRUE,入力フォーム!$D$88,"")</f>
        <v/>
      </c>
      <c r="D23" s="116" t="str">
        <f>IF(AND(OR(参照用シート!$E$74&lt;5,参照用シート!$E$83&lt;3)=TRUE,入力フォーム!$F88&lt;&gt;"")=TRUE,入力フォーム!$F$88,"")</f>
        <v/>
      </c>
      <c r="E23" s="356" t="str">
        <f>IF(AND(OR(参照用シート!$E$74&lt;5,参照用シート!$E$83&lt;3)=TRUE,入力フォーム!$G88&lt;&gt;"")=TRUE,入力フォーム!$G88,"")</f>
        <v/>
      </c>
      <c r="F23" s="349" t="str">
        <f>IF(OR(参照用シート!$E$74&lt;5,参照用シート!$E$83&lt;3)=TRUE,入力フォーム!$H88,"")</f>
        <v/>
      </c>
      <c r="G23" s="349" t="str">
        <f>IF(OR(参照用シート!$E$74&lt;5,参照用シート!$E$83&lt;3)=TRUE,入力フォーム!$I88,"")</f>
        <v/>
      </c>
      <c r="H23" s="349" t="str">
        <f>IF(OR(参照用シート!$E$74&lt;5,参照用シート!$E$83&lt;3)=TRUE,入力フォーム!$J88,"")</f>
        <v/>
      </c>
      <c r="I23" s="350" t="str">
        <f>IF(AND(OR(参照用シート!$E$74&lt;5,参照用シート!$E$83&lt;3)=TRUE,入力フォーム!$K88&lt;&gt;"")=TRUE,入力フォーム!$K88,"")</f>
        <v/>
      </c>
    </row>
    <row r="24" spans="1:9" ht="25.05" customHeight="1" x14ac:dyDescent="0.45">
      <c r="A24" s="379"/>
      <c r="B24" s="359"/>
      <c r="C24" s="120" t="str">
        <f>IF(AND(OR(参照用シート!$E$74&lt;5,参照用シート!$E$83&lt;3)=TRUE,入力フォーム!$E88&lt;&gt;"-未選択-")=TRUE,CONCATENATE("（続柄：",入力フォーム!$E$88,"）"),"")</f>
        <v/>
      </c>
      <c r="D24" s="118" t="str">
        <f>IF(AND(OR(参照用シート!$E$74&lt;5,参照用シート!$E$83&lt;3)=TRUE,$D23&lt;&gt;"")=TRUE,CONCATENATE("（",DATEDIF($D23,参照用シート!$C$54,"Y"),"歳）"),"")</f>
        <v/>
      </c>
      <c r="E24" s="356"/>
      <c r="F24" s="349"/>
      <c r="G24" s="349"/>
      <c r="H24" s="349"/>
      <c r="I24" s="351"/>
    </row>
    <row r="25" spans="1:9" ht="25.05" customHeight="1" x14ac:dyDescent="0.45">
      <c r="A25" s="379"/>
      <c r="B25" s="359"/>
      <c r="C25" s="119" t="str">
        <f>IF(AND(OR(参照用シート!$E$74&lt;5,参照用シート!$E$83&lt;3)=TRUE,入力フォーム!$D89&lt;&gt;"")=TRUE,入力フォーム!$D$89,"")</f>
        <v/>
      </c>
      <c r="D25" s="116" t="str">
        <f>IF(AND(OR(参照用シート!$E$74&lt;5,参照用シート!$E$83&lt;3)=TRUE,入力フォーム!$F89&lt;&gt;"")=TRUE,入力フォーム!$F$89,"")</f>
        <v/>
      </c>
      <c r="E25" s="356" t="str">
        <f>IF(AND(OR(参照用シート!$E$74&lt;5,参照用シート!$E$83&lt;3)=TRUE,入力フォーム!$G89&lt;&gt;"")=TRUE,入力フォーム!$G89,"")</f>
        <v/>
      </c>
      <c r="F25" s="349" t="str">
        <f>IF(OR(参照用シート!$E$74&lt;5,参照用シート!$E$83&lt;3)=TRUE,入力フォーム!$H89,"")</f>
        <v/>
      </c>
      <c r="G25" s="349" t="str">
        <f>IF(OR(参照用シート!$E$74&lt;5,参照用シート!$E$83&lt;3)=TRUE,入力フォーム!$I89,"")</f>
        <v/>
      </c>
      <c r="H25" s="349" t="str">
        <f>IF(OR(参照用シート!$E$74&lt;5,参照用シート!$E$83&lt;3)=TRUE,入力フォーム!$J89,"")</f>
        <v/>
      </c>
      <c r="I25" s="350" t="str">
        <f>IF(AND(OR(参照用シート!$E$74&lt;5,参照用シート!$E$83&lt;3)=TRUE,入力フォーム!$K89&lt;&gt;"")=TRUE,入力フォーム!$K89,"")</f>
        <v/>
      </c>
    </row>
    <row r="26" spans="1:9" ht="25.05" customHeight="1" x14ac:dyDescent="0.45">
      <c r="A26" s="379"/>
      <c r="B26" s="359"/>
      <c r="C26" s="120" t="str">
        <f>IF(AND(OR(参照用シート!$E$74&lt;5,参照用シート!$E$83&lt;3)=TRUE,入力フォーム!$E89&lt;&gt;"-未選択-")=TRUE,CONCATENATE("（続柄：",入力フォーム!$E$89,"）"),"")</f>
        <v/>
      </c>
      <c r="D26" s="118" t="str">
        <f>IF(AND(OR(参照用シート!$E$74&lt;5,参照用シート!$E$83&lt;3)=TRUE,$D25&lt;&gt;"")=TRUE,CONCATENATE("（",DATEDIF($D25,参照用シート!$C$54,"Y"),"歳）"),"")</f>
        <v/>
      </c>
      <c r="E26" s="356"/>
      <c r="F26" s="349"/>
      <c r="G26" s="349"/>
      <c r="H26" s="349"/>
      <c r="I26" s="351"/>
    </row>
    <row r="27" spans="1:9" ht="25.05" customHeight="1" x14ac:dyDescent="0.45">
      <c r="A27" s="379"/>
      <c r="B27" s="359"/>
      <c r="C27" s="119" t="str">
        <f>IF(AND(OR(参照用シート!$E$74&lt;5,参照用シート!$E$83&lt;3)=TRUE,入力フォーム!$D90&lt;&gt;"")=TRUE,入力フォーム!$D$90,"")</f>
        <v/>
      </c>
      <c r="D27" s="116" t="str">
        <f>IF(AND(OR(参照用シート!$E$74&lt;5,参照用シート!$E$83&lt;3)=TRUE,入力フォーム!$F90&lt;&gt;"")=TRUE,入力フォーム!$F$90,"")</f>
        <v/>
      </c>
      <c r="E27" s="356" t="str">
        <f>IF(AND(OR(参照用シート!$E$74&lt;5,参照用シート!$E$83&lt;3)=TRUE,入力フォーム!$G90&lt;&gt;"")=TRUE,入力フォーム!$G90,"")</f>
        <v/>
      </c>
      <c r="F27" s="349" t="str">
        <f>IF(OR(参照用シート!$E$74&lt;5,参照用シート!$E$83&lt;3)=TRUE,入力フォーム!$H90,"")</f>
        <v/>
      </c>
      <c r="G27" s="349" t="str">
        <f>IF(OR(参照用シート!$E$74&lt;5,参照用シート!$E$83&lt;3)=TRUE,入力フォーム!$I90,"")</f>
        <v/>
      </c>
      <c r="H27" s="349" t="str">
        <f>IF(OR(参照用シート!$E$74&lt;5,参照用シート!$E$83&lt;3)=TRUE,入力フォーム!$J90,"")</f>
        <v/>
      </c>
      <c r="I27" s="350" t="str">
        <f>IF(AND(OR(参照用シート!$E$74&lt;5,参照用シート!$E$83&lt;3)=TRUE,入力フォーム!$K90&lt;&gt;"")=TRUE,入力フォーム!$K90,"")</f>
        <v/>
      </c>
    </row>
    <row r="28" spans="1:9" ht="25.05" customHeight="1" x14ac:dyDescent="0.45">
      <c r="A28" s="379"/>
      <c r="B28" s="359"/>
      <c r="C28" s="120" t="str">
        <f>IF(AND(OR(参照用シート!$E$74&lt;5,参照用シート!$E$83&lt;3)=TRUE,入力フォーム!$E90&lt;&gt;"-未選択-")=TRUE,CONCATENATE("（続柄：",入力フォーム!$E$90,"）"),"")</f>
        <v/>
      </c>
      <c r="D28" s="118" t="str">
        <f>IF(AND(OR(参照用シート!$E$74&lt;5,参照用シート!$E$83&lt;3)=TRUE,$D27&lt;&gt;"")=TRUE,CONCATENATE("（",DATEDIF($D27,参照用シート!$C$54,"Y"),"歳）"),"")</f>
        <v/>
      </c>
      <c r="E28" s="356"/>
      <c r="F28" s="349"/>
      <c r="G28" s="349"/>
      <c r="H28" s="349"/>
      <c r="I28" s="351"/>
    </row>
    <row r="29" spans="1:9" ht="25.05" customHeight="1" x14ac:dyDescent="0.45">
      <c r="A29" s="379"/>
      <c r="B29" s="359"/>
      <c r="C29" s="119" t="str">
        <f>IF(AND(OR(参照用シート!$E$74&lt;5,参照用シート!$E$83&lt;3)=TRUE,入力フォーム!$D91&lt;&gt;"")=TRUE,入力フォーム!$D$91,"")</f>
        <v/>
      </c>
      <c r="D29" s="116" t="str">
        <f>IF(AND(OR(参照用シート!$E$74&lt;5,参照用シート!$E$83&lt;3)=TRUE,入力フォーム!$F91&lt;&gt;"")=TRUE,入力フォーム!$F$91,"")</f>
        <v/>
      </c>
      <c r="E29" s="356" t="str">
        <f>IF(AND(OR(参照用シート!$E$74&lt;5,参照用シート!$E$83&lt;3)=TRUE,入力フォーム!$G91&lt;&gt;"")=TRUE,入力フォーム!$G91,"")</f>
        <v/>
      </c>
      <c r="F29" s="349" t="str">
        <f>IF(OR(参照用シート!$E$74&lt;5,参照用シート!$E$83&lt;3)=TRUE,入力フォーム!$H91,"")</f>
        <v/>
      </c>
      <c r="G29" s="349" t="str">
        <f>IF(OR(参照用シート!$E$74&lt;5,参照用シート!$E$83&lt;3)=TRUE,入力フォーム!$I91,"")</f>
        <v/>
      </c>
      <c r="H29" s="349" t="str">
        <f>IF(OR(参照用シート!$E$74&lt;5,参照用シート!$E$83&lt;3)=TRUE,入力フォーム!$J91,"")</f>
        <v/>
      </c>
      <c r="I29" s="350" t="str">
        <f>IF(AND(OR(参照用シート!$E$74&lt;5,参照用シート!$E$83&lt;3)=TRUE,入力フォーム!$K91&lt;&gt;"")=TRUE,入力フォーム!$K91,"")</f>
        <v/>
      </c>
    </row>
    <row r="30" spans="1:9" ht="25.05" customHeight="1" x14ac:dyDescent="0.45">
      <c r="A30" s="379"/>
      <c r="B30" s="359"/>
      <c r="C30" s="120" t="str">
        <f>IF(AND(OR(参照用シート!$E$74&lt;5,参照用シート!$E$83&lt;3)=TRUE,入力フォーム!$E91&lt;&gt;"-未選択-")=TRUE,CONCATENATE("（続柄：",入力フォーム!$E$91,"）"),"")</f>
        <v/>
      </c>
      <c r="D30" s="118" t="str">
        <f>IF(AND(OR(参照用シート!$E$74&lt;5,参照用シート!$E$83&lt;3)=TRUE,$D29&lt;&gt;"")=TRUE,CONCATENATE("（",DATEDIF($D29,参照用シート!$C$54,"Y"),"歳）"),"")</f>
        <v/>
      </c>
      <c r="E30" s="356"/>
      <c r="F30" s="349"/>
      <c r="G30" s="349"/>
      <c r="H30" s="349"/>
      <c r="I30" s="351"/>
    </row>
    <row r="31" spans="1:9" ht="25.05" customHeight="1" x14ac:dyDescent="0.45">
      <c r="A31" s="379"/>
      <c r="B31" s="359"/>
      <c r="C31" s="119" t="str">
        <f>IF(AND(OR(参照用シート!$E$74&lt;5,参照用シート!$E$83&lt;3)=TRUE,入力フォーム!$D92&lt;&gt;"")=TRUE,入力フォーム!$D$92,"")</f>
        <v/>
      </c>
      <c r="D31" s="116" t="str">
        <f>IF(AND(OR(参照用シート!$E$74&lt;5,参照用シート!$E$83&lt;3)=TRUE,入力フォーム!$F92&lt;&gt;"")=TRUE,入力フォーム!$F$92,"")</f>
        <v/>
      </c>
      <c r="E31" s="356" t="str">
        <f>IF(AND(OR(参照用シート!$E$74&lt;5,参照用シート!$E$83&lt;3)=TRUE,入力フォーム!$G92&lt;&gt;"")=TRUE,入力フォーム!$G92,"")</f>
        <v/>
      </c>
      <c r="F31" s="349" t="str">
        <f>IF(OR(参照用シート!$E$74&lt;5,参照用シート!$E$83&lt;3)=TRUE,入力フォーム!$H92,"")</f>
        <v/>
      </c>
      <c r="G31" s="349" t="str">
        <f>IF(OR(参照用シート!$E$74&lt;5,参照用シート!$E$83&lt;3)=TRUE,入力フォーム!$I92,"")</f>
        <v/>
      </c>
      <c r="H31" s="349" t="str">
        <f>IF(OR(参照用シート!$E$74&lt;5,参照用シート!$E$83&lt;3)=TRUE,入力フォーム!$J92,"")</f>
        <v/>
      </c>
      <c r="I31" s="350" t="str">
        <f>IF(AND(OR(参照用シート!$E$74&lt;5,参照用シート!$E$83&lt;3)=TRUE,入力フォーム!$K92&lt;&gt;"")=TRUE,入力フォーム!$K92,"")</f>
        <v/>
      </c>
    </row>
    <row r="32" spans="1:9" ht="25.05" customHeight="1" x14ac:dyDescent="0.45">
      <c r="A32" s="379"/>
      <c r="B32" s="359"/>
      <c r="C32" s="120" t="str">
        <f>IF(AND(OR(参照用シート!$E$74&lt;5,参照用シート!$E$83&lt;3)=TRUE,入力フォーム!$E92&lt;&gt;"-未選択-")=TRUE,CONCATENATE("（続柄：",入力フォーム!$E$92,"）"),"")</f>
        <v/>
      </c>
      <c r="D32" s="118" t="str">
        <f>IF(AND(OR(参照用シート!$E$74&lt;5,参照用シート!$E$83&lt;3)=TRUE,$D31&lt;&gt;"")=TRUE,CONCATENATE("（",DATEDIF($D31,参照用シート!$C$54,"Y"),"歳）"),"")</f>
        <v/>
      </c>
      <c r="E32" s="356"/>
      <c r="F32" s="349"/>
      <c r="G32" s="349"/>
      <c r="H32" s="349"/>
      <c r="I32" s="351"/>
    </row>
    <row r="33" spans="1:9" ht="25.05" customHeight="1" x14ac:dyDescent="0.45">
      <c r="A33" s="379"/>
      <c r="B33" s="359"/>
      <c r="C33" s="119" t="str">
        <f>IF(AND(OR(参照用シート!$E$74&lt;5,参照用シート!$E$83&lt;3)=TRUE,入力フォーム!$D93&lt;&gt;"")=TRUE,入力フォーム!$D$93,"")</f>
        <v/>
      </c>
      <c r="D33" s="116" t="str">
        <f>IF(AND(OR(参照用シート!$E$74&lt;5,参照用シート!$E$83&lt;3)=TRUE,入力フォーム!$F93&lt;&gt;"")=TRUE,入力フォーム!$F$93,"")</f>
        <v/>
      </c>
      <c r="E33" s="356" t="str">
        <f>IF(AND(OR(参照用シート!$E$74&lt;5,参照用シート!$E$83&lt;3)=TRUE,入力フォーム!$G93&lt;&gt;"")=TRUE,入力フォーム!$G93,"")</f>
        <v/>
      </c>
      <c r="F33" s="349" t="str">
        <f>IF(OR(参照用シート!$E$74&lt;5,参照用シート!$E$83&lt;3)=TRUE,入力フォーム!$H93,"")</f>
        <v/>
      </c>
      <c r="G33" s="349" t="str">
        <f>IF(OR(参照用シート!$E$74&lt;5,参照用シート!$E$83&lt;3)=TRUE,入力フォーム!$I93,"")</f>
        <v/>
      </c>
      <c r="H33" s="349" t="str">
        <f>IF(OR(参照用シート!$E$74&lt;5,参照用シート!$E$83&lt;3)=TRUE,入力フォーム!$J93,"")</f>
        <v/>
      </c>
      <c r="I33" s="350" t="str">
        <f>IF(AND(OR(参照用シート!$E$74&lt;5,参照用シート!$E$83&lt;3)=TRUE,入力フォーム!$K93&lt;&gt;"")=TRUE,入力フォーム!$K93,"")</f>
        <v/>
      </c>
    </row>
    <row r="34" spans="1:9" ht="25.05" customHeight="1" x14ac:dyDescent="0.45">
      <c r="A34" s="380"/>
      <c r="B34" s="360"/>
      <c r="C34" s="120" t="str">
        <f>IF(AND(OR(参照用シート!$E$74&lt;5,参照用シート!$E$83&lt;3)=TRUE,入力フォーム!$E93&lt;&gt;"-未選択-")=TRUE,CONCATENATE("（続柄：",入力フォーム!$E$93,"）"),"")</f>
        <v/>
      </c>
      <c r="D34" s="118" t="str">
        <f>IF(AND(OR(参照用シート!$E$74&lt;5,参照用シート!$E$83&lt;3)=TRUE,$D33&lt;&gt;"")=TRUE,CONCATENATE("（",DATEDIF($D33,参照用シート!$C$54,"Y"),"歳）"),"")</f>
        <v/>
      </c>
      <c r="E34" s="356"/>
      <c r="F34" s="349"/>
      <c r="G34" s="349"/>
      <c r="H34" s="349"/>
      <c r="I34" s="351"/>
    </row>
    <row r="35" spans="1:9" ht="25.05" customHeight="1" x14ac:dyDescent="0.45">
      <c r="A35" s="353" t="s">
        <v>153</v>
      </c>
      <c r="B35" s="354" t="s">
        <v>86</v>
      </c>
      <c r="C35" s="356" t="s">
        <v>437</v>
      </c>
      <c r="D35" s="356"/>
      <c r="E35" s="356"/>
      <c r="F35" s="356"/>
      <c r="G35" s="356"/>
      <c r="H35" s="356"/>
      <c r="I35" s="356"/>
    </row>
    <row r="36" spans="1:9" ht="25.05" customHeight="1" x14ac:dyDescent="0.45">
      <c r="A36" s="353"/>
      <c r="B36" s="354"/>
      <c r="C36" s="355" t="str">
        <f>IF(AND(入力フォーム!$G$98="●",OR(参照用シート!$E$74&lt;5,参照用シート!$E$83&lt;3))=TRUE,CONCATENATE(参照用シート!$D$168,参照用シート!$D$171),CONCATENATE(参照用シート!$D$167,参照用シート!$D$171))</f>
        <v>□　家族の所得及び納税に関する市区町村長の証明書（所得証明及び課税証明）</v>
      </c>
      <c r="D36" s="355"/>
      <c r="E36" s="355"/>
      <c r="F36" s="355"/>
      <c r="G36" s="355"/>
      <c r="H36" s="355"/>
      <c r="I36" s="355"/>
    </row>
    <row r="37" spans="1:9" ht="25.05" customHeight="1" x14ac:dyDescent="0.45">
      <c r="A37" s="353"/>
      <c r="B37" s="354"/>
      <c r="C37" s="355" t="str">
        <f>IF(入力フォーム!$F$99="●",CONCATENATE(参照用シート!$D$168,参照用シート!$D$172),CONCATENATE(参照用シート!$D$167,参照用シート!$D$172))</f>
        <v>□　経済状況申告書（家計急変者又は外国人留学生の場合）</v>
      </c>
      <c r="D37" s="355"/>
      <c r="E37" s="355"/>
      <c r="F37" s="355"/>
      <c r="G37" s="355"/>
      <c r="H37" s="355"/>
      <c r="I37" s="355"/>
    </row>
    <row r="38" spans="1:9" ht="25.05" customHeight="1" x14ac:dyDescent="0.45">
      <c r="A38" s="353"/>
      <c r="B38" s="354"/>
      <c r="C38" s="355" t="str">
        <f>IF(AND(入力フォーム!$G$100="●",OR(参照用シート!$E$74&lt;5,参照用シート!$E$83&lt;3))=TRUE,CONCATENATE(参照用シート!$D$168,参照用シート!$D$173,参照用シート!$E$173),CONCATENATE(参照用シート!$D$167,参照用シート!$D$173,参照用シート!$F$173))</f>
        <v>□　その他書類（書類名：　　　　　　　　　　　　　　　）</v>
      </c>
      <c r="D38" s="355"/>
      <c r="E38" s="355"/>
      <c r="F38" s="355"/>
      <c r="G38" s="355"/>
      <c r="H38" s="355"/>
      <c r="I38" s="355"/>
    </row>
    <row r="39" spans="1:9" ht="25.05" customHeight="1" x14ac:dyDescent="0.45">
      <c r="A39" s="352" t="s">
        <v>146</v>
      </c>
      <c r="B39" s="352"/>
      <c r="C39" s="352"/>
      <c r="D39" s="352"/>
      <c r="E39" s="352"/>
      <c r="F39" s="352"/>
      <c r="G39" s="352"/>
      <c r="H39" s="352"/>
      <c r="I39" s="352"/>
    </row>
    <row r="40" spans="1:9" ht="25.05" customHeight="1" x14ac:dyDescent="0.45">
      <c r="A40" s="357" t="s">
        <v>147</v>
      </c>
      <c r="B40" s="357"/>
      <c r="C40" s="357"/>
      <c r="D40" s="357"/>
      <c r="E40" s="357"/>
      <c r="F40" s="357"/>
      <c r="G40" s="357"/>
      <c r="H40" s="357"/>
      <c r="I40" s="357"/>
    </row>
  </sheetData>
  <sheetProtection password="AFFD" sheet="1" objects="1" scenarios="1"/>
  <mergeCells count="73">
    <mergeCell ref="E25:E26"/>
    <mergeCell ref="E27:E28"/>
    <mergeCell ref="A18:A34"/>
    <mergeCell ref="I19:I20"/>
    <mergeCell ref="I21:I22"/>
    <mergeCell ref="I23:I24"/>
    <mergeCell ref="I25:I26"/>
    <mergeCell ref="I27:I28"/>
    <mergeCell ref="E21:E22"/>
    <mergeCell ref="G21:G22"/>
    <mergeCell ref="H21:H22"/>
    <mergeCell ref="H27:H28"/>
    <mergeCell ref="H25:H26"/>
    <mergeCell ref="F21:F22"/>
    <mergeCell ref="H33:H34"/>
    <mergeCell ref="G29:G30"/>
    <mergeCell ref="H29:H30"/>
    <mergeCell ref="I29:I30"/>
    <mergeCell ref="E23:E24"/>
    <mergeCell ref="A1:I1"/>
    <mergeCell ref="H3:I3"/>
    <mergeCell ref="A9:I9"/>
    <mergeCell ref="C14:I14"/>
    <mergeCell ref="B15:B17"/>
    <mergeCell ref="A10:A12"/>
    <mergeCell ref="B10:B12"/>
    <mergeCell ref="C10:D10"/>
    <mergeCell ref="C11:D11"/>
    <mergeCell ref="C12:D12"/>
    <mergeCell ref="A15:A17"/>
    <mergeCell ref="G16:I16"/>
    <mergeCell ref="G17:I17"/>
    <mergeCell ref="E10:F10"/>
    <mergeCell ref="G10:I10"/>
    <mergeCell ref="G11:I11"/>
    <mergeCell ref="G12:I12"/>
    <mergeCell ref="E13:F13"/>
    <mergeCell ref="H13:I13"/>
    <mergeCell ref="D15:E15"/>
    <mergeCell ref="G15:I15"/>
    <mergeCell ref="D16:E16"/>
    <mergeCell ref="D17:E17"/>
    <mergeCell ref="G19:G20"/>
    <mergeCell ref="H19:H20"/>
    <mergeCell ref="E19:E20"/>
    <mergeCell ref="F19:F20"/>
    <mergeCell ref="A40:I40"/>
    <mergeCell ref="G25:G26"/>
    <mergeCell ref="G27:G28"/>
    <mergeCell ref="G33:G34"/>
    <mergeCell ref="B18:B34"/>
    <mergeCell ref="G23:G24"/>
    <mergeCell ref="H23:H24"/>
    <mergeCell ref="E33:E34"/>
    <mergeCell ref="F23:F24"/>
    <mergeCell ref="F25:F26"/>
    <mergeCell ref="F27:F28"/>
    <mergeCell ref="F33:F34"/>
    <mergeCell ref="E29:E30"/>
    <mergeCell ref="E31:E32"/>
    <mergeCell ref="F29:F30"/>
    <mergeCell ref="I33:I34"/>
    <mergeCell ref="F31:F32"/>
    <mergeCell ref="G31:G32"/>
    <mergeCell ref="H31:H32"/>
    <mergeCell ref="I31:I32"/>
    <mergeCell ref="A39:I39"/>
    <mergeCell ref="A35:A38"/>
    <mergeCell ref="B35:B38"/>
    <mergeCell ref="C36:I36"/>
    <mergeCell ref="C37:I37"/>
    <mergeCell ref="C38:I38"/>
    <mergeCell ref="C35:I35"/>
  </mergeCells>
  <phoneticPr fontId="1"/>
  <printOptions horizontalCentered="1"/>
  <pageMargins left="0.70866141732283472" right="0.70866141732283472" top="0.74803149606299213" bottom="0.74803149606299213" header="0.31496062992125984" footer="0.31496062992125984"/>
  <pageSetup paperSize="9" scale="50" fitToHeight="0" orientation="portrait" r:id="rId1"/>
  <headerFooter>
    <oddHeader>&amp;L&amp;"ＭＳ 明朝,標準"&amp;14様式第１３号（第５条別表３関係）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F37"/>
  <sheetViews>
    <sheetView showGridLines="0" zoomScale="70" zoomScaleNormal="70" zoomScaleSheetLayoutView="100" workbookViewId="0">
      <pane ySplit="2" topLeftCell="A3" activePane="bottomLeft" state="frozen"/>
      <selection activeCell="D15" sqref="D15"/>
      <selection pane="bottomLeft" activeCell="D15" sqref="D15"/>
    </sheetView>
  </sheetViews>
  <sheetFormatPr defaultRowHeight="34.950000000000003" customHeight="1" x14ac:dyDescent="0.45"/>
  <cols>
    <col min="1" max="1" width="5.69921875" style="35" customWidth="1"/>
    <col min="2" max="2" width="17.59765625" style="35" customWidth="1"/>
    <col min="3" max="3" width="26.796875" style="35" bestFit="1" customWidth="1"/>
    <col min="4" max="6" width="35.69921875" style="35" customWidth="1"/>
    <col min="7" max="7" width="3.796875" style="35" bestFit="1" customWidth="1"/>
    <col min="8" max="8" width="6.19921875" style="35" bestFit="1" customWidth="1"/>
    <col min="9" max="9" width="3.796875" style="35" bestFit="1" customWidth="1"/>
    <col min="10" max="16384" width="8.796875" style="35"/>
  </cols>
  <sheetData>
    <row r="2" spans="1:6" ht="34.950000000000003" customHeight="1" x14ac:dyDescent="0.45">
      <c r="A2" s="369" t="s">
        <v>156</v>
      </c>
      <c r="B2" s="369"/>
      <c r="C2" s="369"/>
      <c r="D2" s="369"/>
      <c r="E2" s="369"/>
      <c r="F2" s="369"/>
    </row>
    <row r="3" spans="1:6" ht="34.950000000000003" customHeight="1" x14ac:dyDescent="0.45">
      <c r="F3" s="38" t="str">
        <f>IF(OR(参照用シート!$E$74=2,参照用シート!$E$74=3)=TRUE,入力フォーム!E9,"")</f>
        <v/>
      </c>
    </row>
    <row r="4" spans="1:6" ht="34.950000000000003" customHeight="1" x14ac:dyDescent="0.45">
      <c r="B4" s="35" t="s">
        <v>157</v>
      </c>
    </row>
    <row r="6" spans="1:6" ht="49.95" customHeight="1" x14ac:dyDescent="0.45">
      <c r="B6" s="405" t="s">
        <v>184</v>
      </c>
      <c r="C6" s="405"/>
      <c r="D6" s="405"/>
      <c r="E6" s="405"/>
      <c r="F6" s="405"/>
    </row>
    <row r="7" spans="1:6" ht="34.950000000000003" customHeight="1" x14ac:dyDescent="0.45">
      <c r="A7" s="371" t="s">
        <v>158</v>
      </c>
      <c r="B7" s="371"/>
      <c r="C7" s="371"/>
      <c r="D7" s="371"/>
      <c r="E7" s="371"/>
      <c r="F7" s="371"/>
    </row>
    <row r="8" spans="1:6" ht="45" customHeight="1" x14ac:dyDescent="0.25">
      <c r="A8" s="410" t="s">
        <v>171</v>
      </c>
      <c r="B8" s="358" t="s">
        <v>73</v>
      </c>
      <c r="C8" s="39" t="s">
        <v>74</v>
      </c>
      <c r="D8" s="381" t="s">
        <v>75</v>
      </c>
      <c r="E8" s="382"/>
      <c r="F8" s="39" t="s" ph="1">
        <v>109</v>
      </c>
    </row>
    <row r="9" spans="1:6" ht="45" customHeight="1" x14ac:dyDescent="0.45">
      <c r="A9" s="411"/>
      <c r="B9" s="359"/>
      <c r="C9" s="121" t="str">
        <f>IF(OR(参照用シート!$E$74=2,参照用シート!$E$74=3)=TRUE,入力フォーム!E10,"")</f>
        <v/>
      </c>
      <c r="D9" s="122" t="str">
        <f>IF(OR(参照用シート!$E$74=2,参照用シート!$E$74=3)=TRUE,VLOOKUP(入力フォーム!$E$11,参照用シート!$C$16:$E$34,2,FALSE),"")</f>
        <v/>
      </c>
      <c r="E9" s="123" t="s">
        <v>76</v>
      </c>
      <c r="F9" s="124" t="str">
        <f>IF(OR(参照用シート!$E$74=2,参照用シート!$E$74=3)=TRUE,CONCATENATE("（",入力フォーム!E13,"）"),"")</f>
        <v/>
      </c>
    </row>
    <row r="10" spans="1:6" ht="45" customHeight="1" x14ac:dyDescent="0.45">
      <c r="A10" s="412"/>
      <c r="B10" s="360"/>
      <c r="C10" s="125" t="str">
        <f>IF(OR(参照用シート!$E$74=2,参照用シート!$E$74=3)=TRUE,CONCATENATE("（",入力フォーム!$E$12,"）"),"")</f>
        <v/>
      </c>
      <c r="D10" s="126" t="str">
        <f>IF(OR(参照用シート!$E$74=2,参照用シート!$E$74=3)=TRUE,VLOOKUP(入力フォーム!$E$11,参照用シート!$C$16:$E$34,3,FALSE),"")</f>
        <v/>
      </c>
      <c r="E10" s="127" t="s">
        <v>77</v>
      </c>
      <c r="F10" s="128" t="str">
        <f>IF(OR(参照用シート!$E$74=2,参照用シート!$E$74=3)=TRUE,入力フォーム!E14,"")</f>
        <v/>
      </c>
    </row>
    <row r="11" spans="1:6" ht="45" customHeight="1" x14ac:dyDescent="0.25">
      <c r="A11" s="410" t="s">
        <v>172</v>
      </c>
      <c r="B11" s="375" t="s">
        <v>380</v>
      </c>
      <c r="C11" s="39" t="s" ph="1">
        <v>109</v>
      </c>
      <c r="D11" s="39" t="s">
        <v>159</v>
      </c>
      <c r="E11" s="381" t="s">
        <v>160</v>
      </c>
      <c r="F11" s="382"/>
    </row>
    <row r="12" spans="1:6" ht="40.049999999999997" customHeight="1" x14ac:dyDescent="0.45">
      <c r="A12" s="411"/>
      <c r="B12" s="376"/>
      <c r="C12" s="42" t="str">
        <f>IF(AND(OR(参照用シート!$E$74=2,参照用シート!$E$74=3)=TRUE,入力フォーム!$E$108&lt;&gt;"")=TRUE,入力フォーム!$E$108,"")</f>
        <v/>
      </c>
      <c r="D12" s="416" t="str">
        <f>IF(AND(OR(参照用シート!$E$74=2,参照用シート!$E$74=3)=TRUE,入力フォーム!$E$110&lt;&gt;"-未選択-")=TRUE,入力フォーム!$E$110,"")</f>
        <v/>
      </c>
      <c r="E12" s="418" t="str">
        <f>IF(AND(OR(参照用シート!$E$74=2,参照用シート!$E$74=3)=TRUE,入力フォーム!$E$111&lt;&gt;"-未選択-")=TRUE,入力フォーム!$E$111,"")</f>
        <v/>
      </c>
      <c r="F12" s="419"/>
    </row>
    <row r="13" spans="1:6" ht="40.049999999999997" customHeight="1" x14ac:dyDescent="0.45">
      <c r="A13" s="412"/>
      <c r="B13" s="377"/>
      <c r="C13" s="40" t="str">
        <f>IF(AND(OR(参照用シート!$E$74=2,参照用シート!$E$74=3)=TRUE,入力フォーム!$E$109&lt;&gt;"")=TRUE,入力フォーム!$E$109,"")</f>
        <v/>
      </c>
      <c r="D13" s="417"/>
      <c r="E13" s="420"/>
      <c r="F13" s="421"/>
    </row>
    <row r="14" spans="1:6" ht="45" customHeight="1" x14ac:dyDescent="0.45">
      <c r="A14" s="410" t="s">
        <v>173</v>
      </c>
      <c r="B14" s="375" t="s">
        <v>175</v>
      </c>
      <c r="C14" s="413" t="s">
        <v>169</v>
      </c>
      <c r="D14" s="414"/>
      <c r="E14" s="414"/>
      <c r="F14" s="415"/>
    </row>
    <row r="15" spans="1:6" ht="45" customHeight="1" x14ac:dyDescent="0.45">
      <c r="A15" s="411"/>
      <c r="B15" s="376"/>
      <c r="C15" s="133" t="s">
        <v>161</v>
      </c>
      <c r="D15" s="41" t="str">
        <f>IF(OR(参照用シート!$E$74=2,参照用シート!$E$74=3)=TRUE,入力フォーム!$E$115,"")</f>
        <v/>
      </c>
      <c r="E15" s="41" t="str">
        <f>IF(OR(参照用シート!$E$74=2,参照用シート!$E$74=3)=TRUE,入力フォーム!$F$115,"")</f>
        <v/>
      </c>
      <c r="F15" s="41" t="str">
        <f>IF(OR(参照用シート!$E$74=2,参照用シート!$E$74=3)=TRUE,入力フォーム!$G$115,"")</f>
        <v/>
      </c>
    </row>
    <row r="16" spans="1:6" ht="45" customHeight="1" x14ac:dyDescent="0.45">
      <c r="A16" s="411"/>
      <c r="B16" s="376"/>
      <c r="C16" s="129" t="s">
        <v>162</v>
      </c>
      <c r="D16" s="399" t="str">
        <f>IF(OR(参照用シート!$E$74=2,参照用シート!$E$74=3)=TRUE,入力フォーム!$H$115,"")</f>
        <v/>
      </c>
      <c r="E16" s="400"/>
      <c r="F16" s="401"/>
    </row>
    <row r="17" spans="1:6" ht="45" customHeight="1" x14ac:dyDescent="0.45">
      <c r="A17" s="411"/>
      <c r="B17" s="376"/>
      <c r="C17" s="129" t="s">
        <v>163</v>
      </c>
      <c r="D17" s="399" t="str">
        <f>IF(OR(参照用シート!$E$74=2,参照用シート!$E$74=3)=TRUE,入力フォーム!$I$115,"")</f>
        <v/>
      </c>
      <c r="E17" s="400"/>
      <c r="F17" s="401"/>
    </row>
    <row r="18" spans="1:6" ht="45" customHeight="1" x14ac:dyDescent="0.45">
      <c r="A18" s="411"/>
      <c r="B18" s="376"/>
      <c r="C18" s="393" t="s">
        <v>170</v>
      </c>
      <c r="D18" s="394"/>
      <c r="E18" s="394"/>
      <c r="F18" s="395"/>
    </row>
    <row r="19" spans="1:6" ht="45" customHeight="1" x14ac:dyDescent="0.45">
      <c r="A19" s="411"/>
      <c r="B19" s="376"/>
      <c r="C19" s="134" t="s">
        <v>164</v>
      </c>
      <c r="D19" s="130" t="str">
        <f>IF(OR(参照用シート!$E$74=2,参照用シート!$E$74=3)=TRUE,入力フォーム!$E$116,"")</f>
        <v/>
      </c>
      <c r="E19" s="130" t="str">
        <f>IF(OR(参照用シート!$E$74=2,参照用シート!$E$74=3)=TRUE,入力フォーム!$F$116,"")</f>
        <v/>
      </c>
      <c r="F19" s="130" t="str">
        <f>IF(OR(参照用シート!$E$74=2,参照用シート!$E$74=3)=TRUE,入力フォーム!$G$116,"")</f>
        <v/>
      </c>
    </row>
    <row r="20" spans="1:6" ht="45" customHeight="1" x14ac:dyDescent="0.45">
      <c r="A20" s="411"/>
      <c r="B20" s="376"/>
      <c r="C20" s="129" t="s">
        <v>162</v>
      </c>
      <c r="D20" s="399" t="str">
        <f>IF(OR(参照用シート!$E$74=2,参照用シート!$E$74=3)=TRUE,入力フォーム!$H$116,"")</f>
        <v/>
      </c>
      <c r="E20" s="400"/>
      <c r="F20" s="401"/>
    </row>
    <row r="21" spans="1:6" ht="45" customHeight="1" x14ac:dyDescent="0.45">
      <c r="A21" s="412"/>
      <c r="B21" s="377"/>
      <c r="C21" s="129" t="s">
        <v>163</v>
      </c>
      <c r="D21" s="399" t="str">
        <f>IF(OR(参照用シート!$E$74=2,参照用シート!$E$74=3)=TRUE,入力フォーム!$I$116,"")</f>
        <v/>
      </c>
      <c r="E21" s="400"/>
      <c r="F21" s="401"/>
    </row>
    <row r="22" spans="1:6" ht="25.05" customHeight="1" x14ac:dyDescent="0.45">
      <c r="A22" s="410" t="s">
        <v>174</v>
      </c>
      <c r="B22" s="358" t="s">
        <v>86</v>
      </c>
      <c r="C22" s="402" t="s">
        <v>87</v>
      </c>
      <c r="D22" s="403"/>
      <c r="E22" s="403"/>
      <c r="F22" s="404"/>
    </row>
    <row r="23" spans="1:6" ht="25.05" customHeight="1" x14ac:dyDescent="0.45">
      <c r="A23" s="411"/>
      <c r="B23" s="359"/>
      <c r="C23" s="396" t="s">
        <v>165</v>
      </c>
      <c r="D23" s="396"/>
      <c r="E23" s="396"/>
      <c r="F23" s="396"/>
    </row>
    <row r="24" spans="1:6" ht="25.05" customHeight="1" x14ac:dyDescent="0.45">
      <c r="A24" s="411"/>
      <c r="B24" s="359"/>
      <c r="C24" s="397" t="str">
        <f>IF(AND(入力フォーム!$G$120="●",OR(参照用シート!$E$74=2,参照用シート!$E$74=3))=TRUE,CONCATENATE(参照用シート!$D$168,参照用シート!$E$175),CONCATENATE(参照用シート!$D$167,参照用シート!$E$175))</f>
        <v>□　家計急変の事由を証明する書類（下記事由から該当するものを添付）</v>
      </c>
      <c r="D24" s="397"/>
      <c r="E24" s="397"/>
      <c r="F24" s="397"/>
    </row>
    <row r="25" spans="1:6" ht="25.05" customHeight="1" x14ac:dyDescent="0.45">
      <c r="A25" s="411"/>
      <c r="B25" s="359"/>
      <c r="C25" s="397" t="s">
        <v>166</v>
      </c>
      <c r="D25" s="397"/>
      <c r="E25" s="397"/>
      <c r="F25" s="397"/>
    </row>
    <row r="26" spans="1:6" ht="25.05" customHeight="1" x14ac:dyDescent="0.45">
      <c r="A26" s="411"/>
      <c r="B26" s="359"/>
      <c r="C26" s="398" t="s">
        <v>182</v>
      </c>
      <c r="D26" s="398"/>
      <c r="E26" s="398"/>
      <c r="F26" s="398"/>
    </row>
    <row r="27" spans="1:6" ht="25.05" customHeight="1" x14ac:dyDescent="0.45">
      <c r="A27" s="411"/>
      <c r="B27" s="359"/>
      <c r="C27" s="397" t="s">
        <v>167</v>
      </c>
      <c r="D27" s="397"/>
      <c r="E27" s="397"/>
      <c r="F27" s="397"/>
    </row>
    <row r="28" spans="1:6" ht="25.05" customHeight="1" x14ac:dyDescent="0.45">
      <c r="A28" s="411"/>
      <c r="B28" s="359"/>
      <c r="C28" s="398" t="s">
        <v>176</v>
      </c>
      <c r="D28" s="398"/>
      <c r="E28" s="398"/>
      <c r="F28" s="398"/>
    </row>
    <row r="29" spans="1:6" ht="25.05" customHeight="1" x14ac:dyDescent="0.45">
      <c r="A29" s="411"/>
      <c r="B29" s="359"/>
      <c r="C29" s="397" t="s">
        <v>183</v>
      </c>
      <c r="D29" s="397"/>
      <c r="E29" s="397"/>
      <c r="F29" s="397"/>
    </row>
    <row r="30" spans="1:6" ht="25.05" customHeight="1" x14ac:dyDescent="0.45">
      <c r="A30" s="411"/>
      <c r="B30" s="359"/>
      <c r="C30" s="398" t="s">
        <v>177</v>
      </c>
      <c r="D30" s="398"/>
      <c r="E30" s="398"/>
      <c r="F30" s="398"/>
    </row>
    <row r="31" spans="1:6" ht="25.05" customHeight="1" x14ac:dyDescent="0.45">
      <c r="A31" s="411"/>
      <c r="B31" s="359"/>
      <c r="C31" s="397" t="str">
        <f>IF(AND(入力フォーム!$G$121="●",OR(参照用シート!$E$74=2,参照用シート!$E$74=3))=TRUE,CONCATENATE(参照用シート!$D$168,参照用シート!$E$176),CONCATENATE(参照用シート!$D$167,参照用シート!$E$176))</f>
        <v>□　該当者の家計急変事由発生後の給与明細写し（直近３ヶ月の収入がわかるもの）</v>
      </c>
      <c r="D31" s="397"/>
      <c r="E31" s="397"/>
      <c r="F31" s="397"/>
    </row>
    <row r="32" spans="1:6" ht="25.05" customHeight="1" x14ac:dyDescent="0.45">
      <c r="A32" s="411"/>
      <c r="B32" s="359"/>
      <c r="C32" s="409" t="str">
        <f>IF(AND(入力フォーム!$G$122="●",OR(参照用シート!$E$74=2,参照用シート!$E$74=3))=TRUE,CONCATENATE(参照用シート!$D$168,参照用シート!$E$177,参照用シート!$F$177),CONCATENATE(参照用シート!$D$167,参照用シート!$E$177,参照用シート!$F$173))</f>
        <v>□　その他書類（　　　　　　　　　　　　　　　）</v>
      </c>
      <c r="D32" s="409"/>
      <c r="E32" s="409"/>
      <c r="F32" s="409"/>
    </row>
    <row r="33" spans="1:6" ht="25.05" customHeight="1" x14ac:dyDescent="0.45">
      <c r="A33" s="411"/>
      <c r="B33" s="359"/>
      <c r="C33" s="406" t="s">
        <v>168</v>
      </c>
      <c r="D33" s="407"/>
      <c r="E33" s="407"/>
      <c r="F33" s="408"/>
    </row>
    <row r="34" spans="1:6" ht="25.05" customHeight="1" x14ac:dyDescent="0.45">
      <c r="A34" s="411"/>
      <c r="B34" s="359"/>
      <c r="C34" s="387" t="str">
        <f>IF(AND(入力フォーム!$G$123="●",OR(参照用シート!$E$74=2,参照用シート!$E$74=3))=TRUE,CONCATENATE(参照用シート!$D$168,参照用シート!$E$178),CONCATENATE(参照用シート!$D$167,参照用シート!$E$178))</f>
        <v>□　預金口座通帳等の写し（直近３ヶ月のもの）</v>
      </c>
      <c r="D34" s="388"/>
      <c r="E34" s="388"/>
      <c r="F34" s="389"/>
    </row>
    <row r="35" spans="1:6" ht="25.05" customHeight="1" x14ac:dyDescent="0.45">
      <c r="A35" s="411"/>
      <c r="B35" s="359"/>
      <c r="C35" s="387" t="str">
        <f>IF(AND(入力フォーム!$G$124="●",OR(参照用シート!$E$74=2,参照用シート!$E$74=3))=TRUE,CONCATENATE(参照用シート!$D$168,参照用シート!$E$179),CONCATENATE(参照用シート!$D$167,参照用シート!$E$179))</f>
        <v>□　給与明細写し（直近３ヶ月の収入がわかるもの）</v>
      </c>
      <c r="D35" s="388"/>
      <c r="E35" s="388"/>
      <c r="F35" s="389"/>
    </row>
    <row r="36" spans="1:6" ht="25.05" customHeight="1" x14ac:dyDescent="0.45">
      <c r="A36" s="411"/>
      <c r="B36" s="359"/>
      <c r="C36" s="387" t="str">
        <f>IF(AND(入力フォーム!$G$125="●",OR(参照用シート!$E$74=2,参照用シート!$E$74=3))=TRUE,CONCATENATE(参照用シート!$D$168,参照用シート!$E$180),CONCATENATE(参照用シート!$D$167,参照用シート!$E$180))</f>
        <v>□　在留カード又は特別永住者証明書の写し</v>
      </c>
      <c r="D36" s="388"/>
      <c r="E36" s="388"/>
      <c r="F36" s="389"/>
    </row>
    <row r="37" spans="1:6" ht="25.05" customHeight="1" x14ac:dyDescent="0.45">
      <c r="A37" s="412"/>
      <c r="B37" s="360"/>
      <c r="C37" s="390" t="str">
        <f>IF(AND(入力フォーム!$G$126="●",OR(参照用シート!$E$74=2,参照用シート!$E$74=3))=TRUE,CONCATENATE(参照用シート!$D$168,参照用シート!$E$181,参照用シート!$F$181),CONCATENATE(参照用シート!$D$167,参照用シート!$E$181,参照用シート!F173))</f>
        <v>□　その他書類（　　　　　　　　　　　　　　　）</v>
      </c>
      <c r="D37" s="391"/>
      <c r="E37" s="391"/>
      <c r="F37" s="392"/>
    </row>
  </sheetData>
  <sheetProtection password="AFFD" sheet="1" objects="1" scenarios="1"/>
  <mergeCells count="37">
    <mergeCell ref="C14:F14"/>
    <mergeCell ref="D12:D13"/>
    <mergeCell ref="E11:F11"/>
    <mergeCell ref="E12:F13"/>
    <mergeCell ref="D8:E8"/>
    <mergeCell ref="A2:F2"/>
    <mergeCell ref="A7:F7"/>
    <mergeCell ref="B6:F6"/>
    <mergeCell ref="C33:F33"/>
    <mergeCell ref="C34:F34"/>
    <mergeCell ref="B14:B21"/>
    <mergeCell ref="B11:B13"/>
    <mergeCell ref="D16:F16"/>
    <mergeCell ref="D17:F17"/>
    <mergeCell ref="C32:F32"/>
    <mergeCell ref="A22:A37"/>
    <mergeCell ref="B22:B37"/>
    <mergeCell ref="A14:A21"/>
    <mergeCell ref="A11:A13"/>
    <mergeCell ref="A8:A10"/>
    <mergeCell ref="B8:B10"/>
    <mergeCell ref="C35:F35"/>
    <mergeCell ref="C36:F36"/>
    <mergeCell ref="C37:F37"/>
    <mergeCell ref="C18:F18"/>
    <mergeCell ref="C23:F23"/>
    <mergeCell ref="C24:F24"/>
    <mergeCell ref="C25:F25"/>
    <mergeCell ref="C26:F26"/>
    <mergeCell ref="C27:F27"/>
    <mergeCell ref="C28:F28"/>
    <mergeCell ref="D20:F20"/>
    <mergeCell ref="D21:F21"/>
    <mergeCell ref="C22:F22"/>
    <mergeCell ref="C29:F29"/>
    <mergeCell ref="C30:F30"/>
    <mergeCell ref="C31:F31"/>
  </mergeCells>
  <phoneticPr fontId="1"/>
  <printOptions horizontalCentered="1"/>
  <pageMargins left="0.70866141732283472" right="0.70866141732283472" top="0.74803149606299213" bottom="0.74803149606299213" header="0.31496062992125984" footer="0.31496062992125984"/>
  <pageSetup paperSize="9" scale="51" fitToHeight="0" orientation="portrait" r:id="rId1"/>
  <headerFooter>
    <oddHeader>&amp;L&amp;"ＭＳ 明朝,標準"様式第１７号（第５条別表３関係）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1"/>
  <sheetViews>
    <sheetView view="pageBreakPreview" topLeftCell="A52" zoomScale="70" zoomScaleNormal="70" zoomScaleSheetLayoutView="70" workbookViewId="0">
      <selection activeCell="C29" sqref="C29:F29"/>
    </sheetView>
  </sheetViews>
  <sheetFormatPr defaultRowHeight="25.05" customHeight="1" x14ac:dyDescent="0.45"/>
  <cols>
    <col min="1" max="2" width="3.19921875" customWidth="1"/>
    <col min="3" max="3" width="61.296875" bestFit="1" customWidth="1"/>
    <col min="4" max="4" width="50.69921875" customWidth="1"/>
    <col min="5" max="5" width="57" customWidth="1"/>
    <col min="6" max="6" width="32" bestFit="1" customWidth="1"/>
    <col min="7" max="7" width="17.296875" bestFit="1" customWidth="1"/>
    <col min="8" max="8" width="11.09765625" bestFit="1" customWidth="1"/>
  </cols>
  <sheetData>
    <row r="2" spans="2:5" ht="25.05" customHeight="1" x14ac:dyDescent="0.45">
      <c r="B2" t="s">
        <v>91</v>
      </c>
    </row>
    <row r="3" spans="2:5" s="232" customFormat="1" ht="25.05" customHeight="1" x14ac:dyDescent="0.45">
      <c r="C3" s="232" t="s">
        <v>483</v>
      </c>
    </row>
    <row r="4" spans="2:5" s="232" customFormat="1" ht="25.05" customHeight="1" x14ac:dyDescent="0.45">
      <c r="C4" s="21" t="s">
        <v>243</v>
      </c>
      <c r="D4" s="21" t="b">
        <f>IF(入力フォーム!E9&lt;&gt;"",1)</f>
        <v>0</v>
      </c>
    </row>
    <row r="5" spans="2:5" s="232" customFormat="1" ht="25.05" customHeight="1" x14ac:dyDescent="0.45">
      <c r="C5" s="21" t="s">
        <v>88</v>
      </c>
      <c r="D5" s="21" t="b">
        <f>IF(入力フォーム!E10&lt;&gt;"",1)</f>
        <v>0</v>
      </c>
    </row>
    <row r="6" spans="2:5" s="232" customFormat="1" ht="25.05" customHeight="1" x14ac:dyDescent="0.45">
      <c r="C6" s="21" t="s">
        <v>244</v>
      </c>
      <c r="D6" s="21" t="b">
        <f>IF(AND(入力フォーム!E11&lt;&gt;"",入力フォーム!E11&lt;&gt;C15),1)</f>
        <v>0</v>
      </c>
    </row>
    <row r="7" spans="2:5" s="232" customFormat="1" ht="25.05" customHeight="1" x14ac:dyDescent="0.45">
      <c r="C7" s="21" t="s">
        <v>245</v>
      </c>
      <c r="D7" s="21" t="b">
        <f>IF(AND(入力フォーム!E12&lt;&gt;"",入力フォーム!E12&lt;&gt;C37),1)</f>
        <v>0</v>
      </c>
    </row>
    <row r="8" spans="2:5" s="232" customFormat="1" ht="25.05" customHeight="1" x14ac:dyDescent="0.45">
      <c r="C8" s="21" t="s">
        <v>246</v>
      </c>
      <c r="D8" s="21" t="b">
        <f>IF(入力フォーム!E13&lt;&gt;"",1)</f>
        <v>0</v>
      </c>
    </row>
    <row r="9" spans="2:5" s="232" customFormat="1" ht="25.05" customHeight="1" x14ac:dyDescent="0.45">
      <c r="C9" s="21" t="s">
        <v>247</v>
      </c>
      <c r="D9" s="21" t="b">
        <f>IF(入力フォーム!E14&lt;&gt;"",1)</f>
        <v>0</v>
      </c>
    </row>
    <row r="10" spans="2:5" s="232" customFormat="1" ht="25.05" customHeight="1" x14ac:dyDescent="0.45">
      <c r="C10" s="21" t="s">
        <v>56</v>
      </c>
      <c r="D10" s="21" t="b">
        <f>IF(入力フォーム!E15&lt;&gt;"",1)</f>
        <v>0</v>
      </c>
    </row>
    <row r="11" spans="2:5" s="232" customFormat="1" ht="25.05" customHeight="1" x14ac:dyDescent="0.45">
      <c r="C11" s="21" t="s">
        <v>387</v>
      </c>
      <c r="D11" s="21" t="b">
        <f>IF(AND(入力フォーム!E16&lt;&gt;"",入力フォーム!E16&lt;&gt;C57),1)</f>
        <v>0</v>
      </c>
    </row>
    <row r="12" spans="2:5" s="232" customFormat="1" ht="25.05" customHeight="1" x14ac:dyDescent="0.45">
      <c r="C12" s="21" t="s">
        <v>466</v>
      </c>
      <c r="D12" s="21" t="b">
        <f>IF(AND(入力フォーム!E17&lt;&gt;"",入力フォーム!E17&lt;&gt;C62),1)</f>
        <v>0</v>
      </c>
    </row>
    <row r="13" spans="2:5" s="232" customFormat="1" ht="25.05" customHeight="1" x14ac:dyDescent="0.45"/>
    <row r="14" spans="2:5" ht="25.05" customHeight="1" x14ac:dyDescent="0.45">
      <c r="C14" t="s">
        <v>89</v>
      </c>
    </row>
    <row r="15" spans="2:5" s="19" customFormat="1" ht="25.05" customHeight="1" x14ac:dyDescent="0.45">
      <c r="C15" s="43" t="s">
        <v>365</v>
      </c>
      <c r="D15" s="422" t="s">
        <v>188</v>
      </c>
      <c r="E15" s="422"/>
    </row>
    <row r="16" spans="2:5" ht="25.05" customHeight="1" x14ac:dyDescent="0.45">
      <c r="C16" s="21" t="s">
        <v>92</v>
      </c>
      <c r="D16" s="21" t="s">
        <v>122</v>
      </c>
      <c r="E16" s="21" t="s">
        <v>453</v>
      </c>
    </row>
    <row r="17" spans="3:5" ht="25.05" customHeight="1" x14ac:dyDescent="0.45">
      <c r="C17" s="21" t="s">
        <v>93</v>
      </c>
      <c r="D17" s="21" t="s">
        <v>123</v>
      </c>
      <c r="E17" s="21" t="s">
        <v>453</v>
      </c>
    </row>
    <row r="18" spans="3:5" ht="25.05" customHeight="1" x14ac:dyDescent="0.45">
      <c r="C18" s="21" t="s">
        <v>103</v>
      </c>
      <c r="D18" s="21" t="s">
        <v>124</v>
      </c>
      <c r="E18" s="21" t="s">
        <v>189</v>
      </c>
    </row>
    <row r="19" spans="3:5" ht="25.05" customHeight="1" x14ac:dyDescent="0.45">
      <c r="C19" s="21" t="s">
        <v>96</v>
      </c>
      <c r="D19" s="21" t="s">
        <v>124</v>
      </c>
      <c r="E19" s="21" t="s">
        <v>454</v>
      </c>
    </row>
    <row r="20" spans="3:5" ht="25.05" customHeight="1" x14ac:dyDescent="0.45">
      <c r="C20" s="21" t="s">
        <v>97</v>
      </c>
      <c r="D20" s="21" t="s">
        <v>124</v>
      </c>
      <c r="E20" s="21" t="s">
        <v>455</v>
      </c>
    </row>
    <row r="21" spans="3:5" ht="25.05" customHeight="1" x14ac:dyDescent="0.45">
      <c r="C21" s="21" t="s">
        <v>98</v>
      </c>
      <c r="D21" s="21" t="s">
        <v>124</v>
      </c>
      <c r="E21" s="21" t="s">
        <v>456</v>
      </c>
    </row>
    <row r="22" spans="3:5" ht="25.05" customHeight="1" x14ac:dyDescent="0.45">
      <c r="C22" s="21" t="s">
        <v>94</v>
      </c>
      <c r="D22" s="21" t="s">
        <v>125</v>
      </c>
      <c r="E22" s="21" t="s">
        <v>457</v>
      </c>
    </row>
    <row r="23" spans="3:5" ht="25.05" customHeight="1" x14ac:dyDescent="0.45">
      <c r="C23" s="21" t="s">
        <v>95</v>
      </c>
      <c r="D23" s="21" t="s">
        <v>125</v>
      </c>
      <c r="E23" s="21" t="s">
        <v>458</v>
      </c>
    </row>
    <row r="24" spans="3:5" ht="25.05" customHeight="1" x14ac:dyDescent="0.45">
      <c r="C24" s="21" t="s">
        <v>104</v>
      </c>
      <c r="D24" s="21" t="s">
        <v>126</v>
      </c>
      <c r="E24" s="21" t="s">
        <v>189</v>
      </c>
    </row>
    <row r="25" spans="3:5" ht="25.05" customHeight="1" x14ac:dyDescent="0.45">
      <c r="C25" s="21" t="s">
        <v>99</v>
      </c>
      <c r="D25" s="21" t="s">
        <v>126</v>
      </c>
      <c r="E25" s="21" t="s">
        <v>459</v>
      </c>
    </row>
    <row r="26" spans="3:5" ht="25.05" customHeight="1" x14ac:dyDescent="0.45">
      <c r="C26" s="21" t="s">
        <v>100</v>
      </c>
      <c r="D26" s="21" t="s">
        <v>126</v>
      </c>
      <c r="E26" s="21" t="s">
        <v>460</v>
      </c>
    </row>
    <row r="27" spans="3:5" ht="25.05" customHeight="1" x14ac:dyDescent="0.45">
      <c r="C27" s="21" t="s">
        <v>101</v>
      </c>
      <c r="D27" s="21" t="s">
        <v>127</v>
      </c>
      <c r="E27" s="21" t="s">
        <v>461</v>
      </c>
    </row>
    <row r="28" spans="3:5" ht="25.05" customHeight="1" x14ac:dyDescent="0.45">
      <c r="C28" s="21" t="s">
        <v>102</v>
      </c>
      <c r="D28" s="21" t="s">
        <v>127</v>
      </c>
      <c r="E28" s="21" t="s">
        <v>462</v>
      </c>
    </row>
    <row r="29" spans="3:5" s="176" customFormat="1" ht="25.05" customHeight="1" x14ac:dyDescent="0.45">
      <c r="C29" s="21" t="s">
        <v>444</v>
      </c>
      <c r="D29" s="21" t="s">
        <v>450</v>
      </c>
      <c r="E29" s="21" t="s">
        <v>463</v>
      </c>
    </row>
    <row r="30" spans="3:5" s="176" customFormat="1" ht="25.05" customHeight="1" x14ac:dyDescent="0.45">
      <c r="C30" s="21" t="s">
        <v>445</v>
      </c>
      <c r="D30" s="21" t="s">
        <v>450</v>
      </c>
      <c r="E30" s="21" t="s">
        <v>464</v>
      </c>
    </row>
    <row r="31" spans="3:5" s="176" customFormat="1" ht="25.05" customHeight="1" x14ac:dyDescent="0.45">
      <c r="C31" s="21" t="s">
        <v>446</v>
      </c>
      <c r="D31" s="21" t="s">
        <v>451</v>
      </c>
      <c r="E31" s="21" t="s">
        <v>463</v>
      </c>
    </row>
    <row r="32" spans="3:5" s="176" customFormat="1" ht="25.05" customHeight="1" x14ac:dyDescent="0.45">
      <c r="C32" s="21" t="s">
        <v>447</v>
      </c>
      <c r="D32" s="21" t="s">
        <v>451</v>
      </c>
      <c r="E32" s="21" t="s">
        <v>464</v>
      </c>
    </row>
    <row r="33" spans="3:5" s="176" customFormat="1" ht="25.05" customHeight="1" x14ac:dyDescent="0.45">
      <c r="C33" s="21" t="s">
        <v>448</v>
      </c>
      <c r="D33" s="21" t="s">
        <v>452</v>
      </c>
      <c r="E33" s="21" t="s">
        <v>463</v>
      </c>
    </row>
    <row r="34" spans="3:5" s="176" customFormat="1" ht="25.05" customHeight="1" x14ac:dyDescent="0.45">
      <c r="C34" s="21" t="s">
        <v>449</v>
      </c>
      <c r="D34" s="21" t="s">
        <v>452</v>
      </c>
      <c r="E34" s="21" t="s">
        <v>464</v>
      </c>
    </row>
    <row r="36" spans="3:5" ht="25.05" customHeight="1" x14ac:dyDescent="0.45">
      <c r="C36" t="s">
        <v>90</v>
      </c>
    </row>
    <row r="37" spans="3:5" s="19" customFormat="1" ht="25.05" customHeight="1" x14ac:dyDescent="0.45">
      <c r="C37" s="43" t="s">
        <v>365</v>
      </c>
    </row>
    <row r="38" spans="3:5" ht="25.05" customHeight="1" x14ac:dyDescent="0.45">
      <c r="C38" s="21" t="s">
        <v>118</v>
      </c>
    </row>
    <row r="39" spans="3:5" ht="25.05" customHeight="1" x14ac:dyDescent="0.45">
      <c r="C39" s="21" t="s">
        <v>119</v>
      </c>
    </row>
    <row r="40" spans="3:5" ht="25.05" customHeight="1" x14ac:dyDescent="0.45">
      <c r="C40" s="21" t="s">
        <v>120</v>
      </c>
    </row>
    <row r="41" spans="3:5" ht="25.05" customHeight="1" x14ac:dyDescent="0.45">
      <c r="C41" s="21" t="s">
        <v>121</v>
      </c>
    </row>
    <row r="43" spans="3:5" ht="25.05" customHeight="1" thickBot="1" x14ac:dyDescent="0.5">
      <c r="C43" t="s">
        <v>110</v>
      </c>
    </row>
    <row r="44" spans="3:5" s="27" customFormat="1" ht="25.05" customHeight="1" thickBot="1" x14ac:dyDescent="0.5">
      <c r="C44" s="64" t="s">
        <v>185</v>
      </c>
      <c r="D44" s="52" t="str">
        <f>IFERROR(VLOOKUP(VALUE(MID(入力フォーム!$E$10,2,2)),参照用シート!$C$45:$D$51,2,FALSE),"")</f>
        <v/>
      </c>
    </row>
    <row r="45" spans="3:5" ht="25.05" customHeight="1" x14ac:dyDescent="0.45">
      <c r="C45" s="21">
        <v>14</v>
      </c>
      <c r="D45" s="21" t="str">
        <f t="shared" ref="D45:D51" si="0">CONCATENATE(20,C45,"年4月入学")</f>
        <v>2014年4月入学</v>
      </c>
    </row>
    <row r="46" spans="3:5" ht="25.05" customHeight="1" x14ac:dyDescent="0.45">
      <c r="C46" s="21">
        <v>15</v>
      </c>
      <c r="D46" s="21" t="str">
        <f t="shared" si="0"/>
        <v>2015年4月入学</v>
      </c>
    </row>
    <row r="47" spans="3:5" ht="25.05" customHeight="1" x14ac:dyDescent="0.45">
      <c r="C47" s="21">
        <v>16</v>
      </c>
      <c r="D47" s="21" t="str">
        <f t="shared" si="0"/>
        <v>2016年4月入学</v>
      </c>
    </row>
    <row r="48" spans="3:5" ht="25.05" customHeight="1" x14ac:dyDescent="0.45">
      <c r="C48" s="21">
        <v>17</v>
      </c>
      <c r="D48" s="21" t="str">
        <f t="shared" si="0"/>
        <v>2017年4月入学</v>
      </c>
    </row>
    <row r="49" spans="3:4" ht="25.05" customHeight="1" x14ac:dyDescent="0.45">
      <c r="C49" s="21">
        <v>18</v>
      </c>
      <c r="D49" s="21" t="str">
        <f t="shared" si="0"/>
        <v>2018年4月入学</v>
      </c>
    </row>
    <row r="50" spans="3:4" ht="25.05" customHeight="1" x14ac:dyDescent="0.45">
      <c r="C50" s="21">
        <v>19</v>
      </c>
      <c r="D50" s="21" t="str">
        <f t="shared" si="0"/>
        <v>2019年4月入学</v>
      </c>
    </row>
    <row r="51" spans="3:4" ht="25.05" customHeight="1" x14ac:dyDescent="0.45">
      <c r="C51" s="21">
        <v>20</v>
      </c>
      <c r="D51" s="21" t="str">
        <f t="shared" si="0"/>
        <v>2020年4月入学</v>
      </c>
    </row>
    <row r="53" spans="3:4" ht="25.05" customHeight="1" thickBot="1" x14ac:dyDescent="0.5">
      <c r="C53" t="s">
        <v>117</v>
      </c>
    </row>
    <row r="54" spans="3:4" ht="25.05" customHeight="1" thickBot="1" x14ac:dyDescent="0.5">
      <c r="C54" s="65">
        <f ca="1">TODAY()</f>
        <v>44111</v>
      </c>
      <c r="D54">
        <f ca="1">DATEDIF(入力フォーム!$E$15,参照用シート!$C$54,"Y")</f>
        <v>120</v>
      </c>
    </row>
    <row r="56" spans="3:4" s="46" customFormat="1" ht="25.05" customHeight="1" x14ac:dyDescent="0.45">
      <c r="C56" s="46" t="s">
        <v>265</v>
      </c>
    </row>
    <row r="57" spans="3:4" s="54" customFormat="1" ht="25.05" customHeight="1" x14ac:dyDescent="0.45">
      <c r="C57" s="164" t="s">
        <v>363</v>
      </c>
    </row>
    <row r="58" spans="3:4" s="46" customFormat="1" ht="25.05" customHeight="1" x14ac:dyDescent="0.45">
      <c r="C58" s="21" t="s">
        <v>266</v>
      </c>
      <c r="D58" s="21">
        <v>0</v>
      </c>
    </row>
    <row r="59" spans="3:4" s="46" customFormat="1" ht="25.05" customHeight="1" x14ac:dyDescent="0.45">
      <c r="C59" s="21" t="s">
        <v>267</v>
      </c>
      <c r="D59" s="21">
        <v>1</v>
      </c>
    </row>
    <row r="60" spans="3:4" s="46" customFormat="1" ht="25.05" customHeight="1" thickBot="1" x14ac:dyDescent="0.5"/>
    <row r="61" spans="3:4" s="176" customFormat="1" ht="25.05" customHeight="1" thickBot="1" x14ac:dyDescent="0.5">
      <c r="C61" s="49" t="s">
        <v>423</v>
      </c>
      <c r="D61" s="52" t="str">
        <f>IFERROR(VLOOKUP(入力フォーム!$E$17,$C$63:$D$67,2,FALSE),"")</f>
        <v/>
      </c>
    </row>
    <row r="62" spans="3:4" s="176" customFormat="1" ht="25.05" customHeight="1" x14ac:dyDescent="0.45">
      <c r="C62" s="197" t="s">
        <v>465</v>
      </c>
      <c r="D62" s="135"/>
    </row>
    <row r="63" spans="3:4" s="176" customFormat="1" ht="25.05" customHeight="1" x14ac:dyDescent="0.45">
      <c r="C63" s="183">
        <v>43891</v>
      </c>
      <c r="D63" s="21">
        <v>0</v>
      </c>
    </row>
    <row r="64" spans="3:4" s="176" customFormat="1" ht="25.05" customHeight="1" x14ac:dyDescent="0.45">
      <c r="C64" s="183">
        <v>43525</v>
      </c>
      <c r="D64" s="50">
        <v>0</v>
      </c>
    </row>
    <row r="65" spans="3:5" s="176" customFormat="1" ht="25.05" customHeight="1" x14ac:dyDescent="0.45">
      <c r="C65" s="183">
        <v>43160</v>
      </c>
      <c r="D65" s="50">
        <v>0</v>
      </c>
    </row>
    <row r="66" spans="3:5" s="176" customFormat="1" ht="25.05" customHeight="1" x14ac:dyDescent="0.45">
      <c r="C66" s="183">
        <v>42795</v>
      </c>
      <c r="D66" s="50">
        <v>1</v>
      </c>
    </row>
    <row r="67" spans="3:5" s="176" customFormat="1" ht="25.05" customHeight="1" x14ac:dyDescent="0.45">
      <c r="C67" s="184" t="s">
        <v>422</v>
      </c>
      <c r="D67" s="50">
        <v>1</v>
      </c>
    </row>
    <row r="68" spans="3:5" s="176" customFormat="1" ht="25.05" customHeight="1" thickBot="1" x14ac:dyDescent="0.5"/>
    <row r="69" spans="3:5" s="31" customFormat="1" ht="25.05" customHeight="1" thickBot="1" x14ac:dyDescent="0.5">
      <c r="C69" s="21" t="s">
        <v>195</v>
      </c>
      <c r="D69" s="51" t="s">
        <v>206</v>
      </c>
      <c r="E69" s="52">
        <f>IFERROR(VLOOKUP(入力フォーム!$E$37,参照用シート!$C$70:$D$72,2,FALSE),9)</f>
        <v>9</v>
      </c>
    </row>
    <row r="70" spans="3:5" s="31" customFormat="1" ht="25.05" customHeight="1" x14ac:dyDescent="0.45">
      <c r="C70" s="43" t="s">
        <v>363</v>
      </c>
      <c r="D70" s="21">
        <v>9</v>
      </c>
    </row>
    <row r="71" spans="3:5" s="31" customFormat="1" ht="25.05" customHeight="1" x14ac:dyDescent="0.45">
      <c r="C71" s="21" t="s">
        <v>199</v>
      </c>
      <c r="D71" s="21">
        <v>1</v>
      </c>
      <c r="E71" s="31" t="s">
        <v>202</v>
      </c>
    </row>
    <row r="72" spans="3:5" s="31" customFormat="1" ht="25.05" customHeight="1" x14ac:dyDescent="0.45">
      <c r="C72" s="21" t="s">
        <v>200</v>
      </c>
      <c r="D72" s="21">
        <v>2</v>
      </c>
      <c r="E72" s="46" t="s">
        <v>202</v>
      </c>
    </row>
    <row r="73" spans="3:5" s="31" customFormat="1" ht="25.05" customHeight="1" thickBot="1" x14ac:dyDescent="0.5"/>
    <row r="74" spans="3:5" s="31" customFormat="1" ht="25.05" customHeight="1" thickBot="1" x14ac:dyDescent="0.5">
      <c r="C74" s="21" t="s">
        <v>196</v>
      </c>
      <c r="D74" s="51" t="s">
        <v>206</v>
      </c>
      <c r="E74" s="52">
        <f>IFERROR(VLOOKUP(入力フォーム!$E$38,参照用シート!$C$75:$D$80,2,FALSE),9)</f>
        <v>9</v>
      </c>
    </row>
    <row r="75" spans="3:5" s="31" customFormat="1" ht="25.05" customHeight="1" x14ac:dyDescent="0.45">
      <c r="C75" s="43" t="s">
        <v>363</v>
      </c>
      <c r="D75" s="21">
        <v>9</v>
      </c>
    </row>
    <row r="76" spans="3:5" s="31" customFormat="1" ht="25.05" customHeight="1" x14ac:dyDescent="0.45">
      <c r="C76" s="21" t="s">
        <v>254</v>
      </c>
      <c r="D76" s="21">
        <v>1</v>
      </c>
      <c r="E76" s="31" t="s">
        <v>303</v>
      </c>
    </row>
    <row r="77" spans="3:5" s="46" customFormat="1" ht="25.05" customHeight="1" x14ac:dyDescent="0.45">
      <c r="C77" s="21" t="s">
        <v>249</v>
      </c>
      <c r="D77" s="21">
        <v>2</v>
      </c>
      <c r="E77" s="54" t="s">
        <v>307</v>
      </c>
    </row>
    <row r="78" spans="3:5" s="46" customFormat="1" ht="25.05" customHeight="1" x14ac:dyDescent="0.45">
      <c r="C78" s="21" t="s">
        <v>250</v>
      </c>
      <c r="D78" s="21">
        <v>3</v>
      </c>
      <c r="E78" s="54" t="s">
        <v>308</v>
      </c>
    </row>
    <row r="79" spans="3:5" s="31" customFormat="1" ht="25.05" customHeight="1" x14ac:dyDescent="0.45">
      <c r="C79" s="21" t="s">
        <v>251</v>
      </c>
      <c r="D79" s="21">
        <v>4</v>
      </c>
      <c r="E79" s="54" t="s">
        <v>304</v>
      </c>
    </row>
    <row r="80" spans="3:5" s="31" customFormat="1" ht="25.05" customHeight="1" x14ac:dyDescent="0.45">
      <c r="C80" s="21" t="s">
        <v>198</v>
      </c>
      <c r="D80" s="21">
        <v>5</v>
      </c>
    </row>
    <row r="81" spans="3:6" s="31" customFormat="1" ht="25.05" customHeight="1" x14ac:dyDescent="0.45"/>
    <row r="82" spans="3:6" s="31" customFormat="1" ht="25.05" customHeight="1" thickBot="1" x14ac:dyDescent="0.5">
      <c r="C82" s="21" t="s">
        <v>197</v>
      </c>
      <c r="D82" s="21" t="s">
        <v>207</v>
      </c>
      <c r="E82" s="46"/>
    </row>
    <row r="83" spans="3:6" s="31" customFormat="1" ht="25.05" customHeight="1" thickBot="1" x14ac:dyDescent="0.5">
      <c r="C83" s="43" t="s">
        <v>363</v>
      </c>
      <c r="D83" s="64">
        <v>9</v>
      </c>
      <c r="E83" s="52">
        <f>IFERROR(VLOOKUP(入力フォーム!$E$39,$C$83:$D$86,2,FALSE),9)</f>
        <v>9</v>
      </c>
    </row>
    <row r="84" spans="3:6" s="31" customFormat="1" ht="25.05" customHeight="1" x14ac:dyDescent="0.45">
      <c r="C84" s="21" t="s">
        <v>252</v>
      </c>
      <c r="D84" s="21">
        <v>1</v>
      </c>
      <c r="E84" s="46" t="s">
        <v>305</v>
      </c>
      <c r="F84" s="31" t="s">
        <v>383</v>
      </c>
    </row>
    <row r="85" spans="3:6" s="31" customFormat="1" ht="25.05" customHeight="1" x14ac:dyDescent="0.45">
      <c r="C85" s="21" t="s">
        <v>253</v>
      </c>
      <c r="D85" s="21">
        <v>2</v>
      </c>
      <c r="E85" s="46" t="s">
        <v>306</v>
      </c>
      <c r="F85" s="31" t="s">
        <v>384</v>
      </c>
    </row>
    <row r="86" spans="3:6" s="31" customFormat="1" ht="25.05" customHeight="1" x14ac:dyDescent="0.45">
      <c r="C86" s="21" t="s">
        <v>198</v>
      </c>
      <c r="D86" s="21">
        <v>3</v>
      </c>
      <c r="E86" s="46"/>
      <c r="F86" s="31" t="s">
        <v>385</v>
      </c>
    </row>
    <row r="87" spans="3:6" s="31" customFormat="1" ht="25.05" customHeight="1" thickBot="1" x14ac:dyDescent="0.5"/>
    <row r="88" spans="3:6" s="31" customFormat="1" ht="25.05" customHeight="1" thickBot="1" x14ac:dyDescent="0.5">
      <c r="C88" s="49" t="s">
        <v>204</v>
      </c>
      <c r="D88" s="52">
        <f>VALUE(CONCATENATE(E69,E74))</f>
        <v>99</v>
      </c>
    </row>
    <row r="89" spans="3:6" s="31" customFormat="1" ht="25.05" customHeight="1" x14ac:dyDescent="0.45">
      <c r="C89" s="53" t="s">
        <v>201</v>
      </c>
      <c r="D89" s="48" t="s">
        <v>203</v>
      </c>
      <c r="E89" s="45" t="s">
        <v>205</v>
      </c>
      <c r="F89" s="107" t="s">
        <v>286</v>
      </c>
    </row>
    <row r="90" spans="3:6" s="31" customFormat="1" ht="25.05" customHeight="1" x14ac:dyDescent="0.45">
      <c r="C90" s="50">
        <v>11</v>
      </c>
      <c r="D90" s="21" t="s">
        <v>313</v>
      </c>
      <c r="E90" s="21" t="s">
        <v>210</v>
      </c>
      <c r="F90" s="108" t="s">
        <v>287</v>
      </c>
    </row>
    <row r="91" spans="3:6" s="31" customFormat="1" ht="54" x14ac:dyDescent="0.45">
      <c r="C91" s="50">
        <v>12</v>
      </c>
      <c r="D91" s="21" t="s">
        <v>314</v>
      </c>
      <c r="E91" s="44" t="s">
        <v>218</v>
      </c>
      <c r="F91" s="108" t="s">
        <v>288</v>
      </c>
    </row>
    <row r="92" spans="3:6" s="31" customFormat="1" ht="36" x14ac:dyDescent="0.45">
      <c r="C92" s="56">
        <v>13</v>
      </c>
      <c r="D92" s="56" t="s">
        <v>315</v>
      </c>
      <c r="E92" s="57" t="s">
        <v>212</v>
      </c>
      <c r="F92" s="108"/>
    </row>
    <row r="93" spans="3:6" s="46" customFormat="1" ht="25.05" customHeight="1" x14ac:dyDescent="0.45">
      <c r="C93" s="50">
        <v>14</v>
      </c>
      <c r="D93" s="21" t="s">
        <v>316</v>
      </c>
      <c r="E93" s="21" t="s">
        <v>208</v>
      </c>
      <c r="F93" s="109" t="s">
        <v>287</v>
      </c>
    </row>
    <row r="94" spans="3:6" s="46" customFormat="1" ht="25.05" customHeight="1" x14ac:dyDescent="0.45">
      <c r="C94" s="50">
        <v>15</v>
      </c>
      <c r="D94" s="21" t="s">
        <v>317</v>
      </c>
      <c r="E94" s="21" t="s">
        <v>209</v>
      </c>
      <c r="F94" s="108">
        <v>3</v>
      </c>
    </row>
    <row r="95" spans="3:6" s="31" customFormat="1" ht="25.05" customHeight="1" x14ac:dyDescent="0.45">
      <c r="C95" s="21">
        <v>21</v>
      </c>
      <c r="D95" s="43" t="s">
        <v>319</v>
      </c>
      <c r="E95" s="21" t="s">
        <v>211</v>
      </c>
      <c r="F95" s="108">
        <v>4</v>
      </c>
    </row>
    <row r="96" spans="3:6" s="31" customFormat="1" ht="54" x14ac:dyDescent="0.45">
      <c r="C96" s="21">
        <v>22</v>
      </c>
      <c r="D96" s="43" t="s">
        <v>320</v>
      </c>
      <c r="E96" s="44" t="s">
        <v>218</v>
      </c>
      <c r="F96" s="108" t="s">
        <v>289</v>
      </c>
    </row>
    <row r="97" spans="3:9" s="31" customFormat="1" ht="36" x14ac:dyDescent="0.45">
      <c r="C97" s="21">
        <v>23</v>
      </c>
      <c r="D97" s="43" t="s">
        <v>321</v>
      </c>
      <c r="E97" s="44" t="s">
        <v>377</v>
      </c>
      <c r="F97" s="108" t="s">
        <v>289</v>
      </c>
    </row>
    <row r="98" spans="3:9" s="31" customFormat="1" ht="25.05" customHeight="1" x14ac:dyDescent="0.45">
      <c r="C98" s="21">
        <v>24</v>
      </c>
      <c r="D98" s="43" t="s">
        <v>322</v>
      </c>
      <c r="E98" s="21" t="s">
        <v>208</v>
      </c>
      <c r="F98" s="108">
        <v>4</v>
      </c>
    </row>
    <row r="99" spans="3:9" s="31" customFormat="1" ht="25.05" customHeight="1" x14ac:dyDescent="0.45">
      <c r="C99" s="21">
        <v>25</v>
      </c>
      <c r="D99" s="43" t="s">
        <v>318</v>
      </c>
      <c r="E99" s="21" t="s">
        <v>209</v>
      </c>
      <c r="F99" s="108"/>
    </row>
    <row r="100" spans="3:9" s="31" customFormat="1" ht="25.05" customHeight="1" x14ac:dyDescent="0.45"/>
    <row r="101" spans="3:9" s="54" customFormat="1" ht="25.05" customHeight="1" x14ac:dyDescent="0.45">
      <c r="C101" s="54" t="s">
        <v>312</v>
      </c>
    </row>
    <row r="102" spans="3:9" s="54" customFormat="1" ht="25.05" customHeight="1" x14ac:dyDescent="0.45">
      <c r="C102" s="50">
        <v>51</v>
      </c>
      <c r="D102" s="50" t="s">
        <v>323</v>
      </c>
    </row>
    <row r="103" spans="3:9" s="54" customFormat="1" ht="25.05" customHeight="1" x14ac:dyDescent="0.45">
      <c r="C103" s="50">
        <v>52</v>
      </c>
      <c r="D103" s="50" t="s">
        <v>324</v>
      </c>
    </row>
    <row r="104" spans="3:9" s="54" customFormat="1" ht="25.05" customHeight="1" x14ac:dyDescent="0.45">
      <c r="C104" s="50">
        <v>53</v>
      </c>
      <c r="D104" s="50" t="s">
        <v>325</v>
      </c>
    </row>
    <row r="105" spans="3:9" s="54" customFormat="1" ht="25.05" customHeight="1" x14ac:dyDescent="0.45"/>
    <row r="106" spans="3:9" s="46" customFormat="1" ht="25.05" customHeight="1" thickBot="1" x14ac:dyDescent="0.5">
      <c r="C106" s="46" t="s">
        <v>219</v>
      </c>
    </row>
    <row r="107" spans="3:9" s="46" customFormat="1" ht="25.05" customHeight="1" thickBot="1" x14ac:dyDescent="0.5">
      <c r="C107" s="55" t="s">
        <v>221</v>
      </c>
      <c r="D107" s="155" t="s">
        <v>222</v>
      </c>
      <c r="E107" s="155" t="s">
        <v>420</v>
      </c>
      <c r="F107" s="155" t="s">
        <v>329</v>
      </c>
      <c r="G107" s="156" t="s">
        <v>223</v>
      </c>
      <c r="H107" s="156" t="s">
        <v>331</v>
      </c>
    </row>
    <row r="108" spans="3:9" s="46" customFormat="1" ht="25.05" customHeight="1" x14ac:dyDescent="0.45">
      <c r="C108" s="136" t="s">
        <v>228</v>
      </c>
      <c r="D108" s="137" t="s">
        <v>230</v>
      </c>
      <c r="E108" s="137">
        <f>$E$69</f>
        <v>9</v>
      </c>
      <c r="F108" s="137">
        <v>9</v>
      </c>
      <c r="G108" s="138">
        <f>IF(EXACT(E108,F108)=TRUE,1,0)</f>
        <v>1</v>
      </c>
      <c r="H108" s="158" t="s">
        <v>330</v>
      </c>
      <c r="I108" s="46" t="s">
        <v>381</v>
      </c>
    </row>
    <row r="109" spans="3:9" s="46" customFormat="1" ht="25.05" customHeight="1" x14ac:dyDescent="0.45">
      <c r="C109" s="139" t="s">
        <v>228</v>
      </c>
      <c r="D109" s="63" t="s">
        <v>231</v>
      </c>
      <c r="E109" s="63">
        <f>$E$74</f>
        <v>9</v>
      </c>
      <c r="F109" s="63">
        <v>9</v>
      </c>
      <c r="G109" s="140">
        <f t="shared" ref="G109:G110" si="1">IF(EXACT(E109,F109)=TRUE,1,0)</f>
        <v>1</v>
      </c>
      <c r="H109" s="159" t="s">
        <v>330</v>
      </c>
      <c r="I109" s="46" t="s">
        <v>381</v>
      </c>
    </row>
    <row r="110" spans="3:9" s="46" customFormat="1" ht="25.05" customHeight="1" thickBot="1" x14ac:dyDescent="0.5">
      <c r="C110" s="141" t="s">
        <v>228</v>
      </c>
      <c r="D110" s="142" t="s">
        <v>232</v>
      </c>
      <c r="E110" s="142">
        <f>E83</f>
        <v>9</v>
      </c>
      <c r="F110" s="142">
        <v>9</v>
      </c>
      <c r="G110" s="143">
        <f t="shared" si="1"/>
        <v>1</v>
      </c>
      <c r="H110" s="160" t="s">
        <v>330</v>
      </c>
      <c r="I110" s="46" t="s">
        <v>381</v>
      </c>
    </row>
    <row r="111" spans="3:9" s="46" customFormat="1" ht="25.05" customHeight="1" x14ac:dyDescent="0.45">
      <c r="C111" s="144" t="s">
        <v>216</v>
      </c>
      <c r="D111" s="145" t="s">
        <v>327</v>
      </c>
      <c r="E111" s="145" t="e">
        <f>VALUE(MID(入力フォーム!$E$10,4,1))</f>
        <v>#VALUE!</v>
      </c>
      <c r="F111" s="145">
        <v>5</v>
      </c>
      <c r="G111" s="146" t="e">
        <f>IF(EXACT(E111,F111)=TRUE,1,0)</f>
        <v>#VALUE!</v>
      </c>
      <c r="H111" s="161" t="s">
        <v>330</v>
      </c>
      <c r="I111" s="59" t="s">
        <v>382</v>
      </c>
    </row>
    <row r="112" spans="3:9" s="46" customFormat="1" ht="25.05" customHeight="1" x14ac:dyDescent="0.45">
      <c r="C112" s="147" t="s">
        <v>216</v>
      </c>
      <c r="D112" s="21" t="s">
        <v>220</v>
      </c>
      <c r="E112" s="51" t="e">
        <f>VLOOKUP(入力フォーム!$E$16,$C$58:$D$59,2,FALSE)</f>
        <v>#N/A</v>
      </c>
      <c r="F112" s="157">
        <v>1</v>
      </c>
      <c r="G112" s="148" t="e">
        <f>IF(EXACT(E112,F112)=TRUE,1,0)</f>
        <v>#N/A</v>
      </c>
      <c r="H112" s="162" t="s">
        <v>330</v>
      </c>
      <c r="I112" s="59" t="s">
        <v>382</v>
      </c>
    </row>
    <row r="113" spans="3:10" s="46" customFormat="1" ht="25.05" customHeight="1" thickBot="1" x14ac:dyDescent="0.5">
      <c r="C113" s="149" t="s">
        <v>216</v>
      </c>
      <c r="D113" s="150" t="s">
        <v>333</v>
      </c>
      <c r="E113" s="151">
        <f>VALUE(LEFT($D$88,1))</f>
        <v>9</v>
      </c>
      <c r="F113" s="152">
        <v>1</v>
      </c>
      <c r="G113" s="153">
        <f>IF(EXACT(E113,F113)=TRUE,2,0)</f>
        <v>0</v>
      </c>
      <c r="H113" s="163" t="s">
        <v>330</v>
      </c>
      <c r="I113" s="49" t="s">
        <v>381</v>
      </c>
    </row>
    <row r="114" spans="3:10" s="46" customFormat="1" ht="25.05" customHeight="1" x14ac:dyDescent="0.45">
      <c r="C114" s="144" t="s">
        <v>217</v>
      </c>
      <c r="D114" s="145" t="s">
        <v>328</v>
      </c>
      <c r="E114" s="154" t="e">
        <f>VALUE(MID(入力フォーム!$E$10,2,3))</f>
        <v>#VALUE!</v>
      </c>
      <c r="F114" s="145">
        <v>203</v>
      </c>
      <c r="G114" s="146" t="e">
        <f>IF(AND(E114&gt;=J114,E114&lt;=F114=TRUE),1,0)</f>
        <v>#VALUE!</v>
      </c>
      <c r="H114" s="161" t="s">
        <v>332</v>
      </c>
      <c r="I114" s="49" t="s">
        <v>381</v>
      </c>
      <c r="J114" s="46">
        <v>201</v>
      </c>
    </row>
    <row r="115" spans="3:10" s="46" customFormat="1" ht="25.05" customHeight="1" x14ac:dyDescent="0.45">
      <c r="C115" s="147" t="s">
        <v>217</v>
      </c>
      <c r="D115" s="21" t="s">
        <v>220</v>
      </c>
      <c r="E115" s="51" t="e">
        <f>VLOOKUP(入力フォーム!$E$16,$C$58:$D$59,2,FALSE)</f>
        <v>#N/A</v>
      </c>
      <c r="F115" s="21">
        <v>0</v>
      </c>
      <c r="G115" s="148" t="e">
        <f>IF(EXACT(E115,F115)=TRUE,1,0)</f>
        <v>#N/A</v>
      </c>
      <c r="H115" s="162" t="s">
        <v>330</v>
      </c>
      <c r="I115" s="49" t="s">
        <v>381</v>
      </c>
    </row>
    <row r="116" spans="3:10" s="176" customFormat="1" ht="25.05" customHeight="1" x14ac:dyDescent="0.45">
      <c r="C116" s="147" t="s">
        <v>217</v>
      </c>
      <c r="D116" s="185" t="s">
        <v>423</v>
      </c>
      <c r="E116" s="186" t="str">
        <f>D61</f>
        <v/>
      </c>
      <c r="F116" s="185">
        <v>0</v>
      </c>
      <c r="G116" s="148">
        <f>IF(EXACT(E116,F116)=TRUE,1,0)</f>
        <v>0</v>
      </c>
      <c r="H116" s="162" t="s">
        <v>330</v>
      </c>
      <c r="I116" s="49" t="s">
        <v>381</v>
      </c>
    </row>
    <row r="117" spans="3:10" s="46" customFormat="1" ht="25.05" customHeight="1" thickBot="1" x14ac:dyDescent="0.5">
      <c r="C117" s="149" t="s">
        <v>217</v>
      </c>
      <c r="D117" s="150" t="s">
        <v>334</v>
      </c>
      <c r="E117" s="151">
        <f>VALUE(RIGHT($D$88,1))</f>
        <v>9</v>
      </c>
      <c r="F117" s="152">
        <v>3</v>
      </c>
      <c r="G117" s="153">
        <f>IF(E117&lt;=F117,1,0)</f>
        <v>0</v>
      </c>
      <c r="H117" s="163" t="s">
        <v>332</v>
      </c>
      <c r="I117" s="49" t="s">
        <v>381</v>
      </c>
    </row>
    <row r="118" spans="3:10" s="46" customFormat="1" ht="25.05" customHeight="1" x14ac:dyDescent="0.45"/>
    <row r="119" spans="3:10" s="46" customFormat="1" ht="25.05" customHeight="1" x14ac:dyDescent="0.45">
      <c r="C119" s="49" t="s">
        <v>224</v>
      </c>
    </row>
    <row r="120" spans="3:10" s="54" customFormat="1" ht="25.05" customHeight="1" x14ac:dyDescent="0.45">
      <c r="C120" s="53" t="s">
        <v>215</v>
      </c>
      <c r="D120" s="53" t="s">
        <v>299</v>
      </c>
      <c r="E120" s="168" t="s">
        <v>300</v>
      </c>
    </row>
    <row r="121" spans="3:10" s="46" customFormat="1" ht="36" x14ac:dyDescent="0.45">
      <c r="C121" s="50" t="s">
        <v>228</v>
      </c>
      <c r="D121" s="21" t="str">
        <f>IF(SUM($G$108:$G$110)&lt;&gt;0,"E00","")</f>
        <v>E00</v>
      </c>
      <c r="E121" s="44" t="s">
        <v>421</v>
      </c>
    </row>
    <row r="122" spans="3:10" s="46" customFormat="1" ht="36" x14ac:dyDescent="0.45">
      <c r="C122" s="50" t="s">
        <v>216</v>
      </c>
      <c r="D122" s="21" t="e">
        <f>IF(SUM($G$111:$G$113)&gt;=3,"E01","")</f>
        <v>#VALUE!</v>
      </c>
      <c r="E122" s="44" t="s">
        <v>326</v>
      </c>
    </row>
    <row r="123" spans="3:10" s="46" customFormat="1" ht="36" x14ac:dyDescent="0.45">
      <c r="C123" s="50" t="s">
        <v>217</v>
      </c>
      <c r="D123" s="21" t="e">
        <f>IF(SUM($G$114:$G$117)=4,"E02","")</f>
        <v>#VALUE!</v>
      </c>
      <c r="E123" s="58" t="s">
        <v>424</v>
      </c>
    </row>
    <row r="124" spans="3:10" s="46" customFormat="1" ht="25.05" customHeight="1" x14ac:dyDescent="0.45">
      <c r="C124" s="165" t="s">
        <v>225</v>
      </c>
      <c r="D124" s="135" t="str">
        <f>IF(D121&lt;&gt;"",C121,IF(D122&lt;&gt;"",C122,IF(D123&lt;&gt;"",C123,"")))</f>
        <v>E00</v>
      </c>
      <c r="E124" s="58" t="s">
        <v>335</v>
      </c>
    </row>
    <row r="125" spans="3:10" s="46" customFormat="1" ht="25.05" customHeight="1" thickBot="1" x14ac:dyDescent="0.5"/>
    <row r="126" spans="3:10" s="46" customFormat="1" ht="25.05" customHeight="1" thickBot="1" x14ac:dyDescent="0.5">
      <c r="C126" s="46" t="s">
        <v>213</v>
      </c>
      <c r="D126" s="52" t="str">
        <f>D124</f>
        <v>E00</v>
      </c>
    </row>
    <row r="127" spans="3:10" s="46" customFormat="1" ht="25.05" customHeight="1" x14ac:dyDescent="0.45">
      <c r="C127" s="47" t="s">
        <v>215</v>
      </c>
      <c r="D127" s="60" t="s">
        <v>214</v>
      </c>
      <c r="E127" s="179"/>
    </row>
    <row r="128" spans="3:10" s="46" customFormat="1" ht="25.05" customHeight="1" x14ac:dyDescent="0.45">
      <c r="C128" s="61" t="s">
        <v>228</v>
      </c>
      <c r="D128" s="62" t="s">
        <v>229</v>
      </c>
      <c r="E128" s="180"/>
    </row>
    <row r="129" spans="2:5" s="46" customFormat="1" ht="36" x14ac:dyDescent="0.45">
      <c r="C129" s="21" t="s">
        <v>216</v>
      </c>
      <c r="D129" s="44" t="s">
        <v>226</v>
      </c>
      <c r="E129" s="181"/>
    </row>
    <row r="130" spans="2:5" s="46" customFormat="1" ht="54" x14ac:dyDescent="0.45">
      <c r="C130" s="21" t="s">
        <v>217</v>
      </c>
      <c r="D130" s="58" t="s">
        <v>227</v>
      </c>
      <c r="E130" s="181"/>
    </row>
    <row r="131" spans="2:5" s="46" customFormat="1" ht="25.05" customHeight="1" x14ac:dyDescent="0.45"/>
    <row r="132" spans="2:5" s="54" customFormat="1" ht="25.05" customHeight="1" x14ac:dyDescent="0.45"/>
    <row r="133" spans="2:5" s="27" customFormat="1" ht="25.05" customHeight="1" x14ac:dyDescent="0.45">
      <c r="B133" s="27" t="s">
        <v>186</v>
      </c>
    </row>
    <row r="134" spans="2:5" s="169" customFormat="1" ht="25.05" customHeight="1" x14ac:dyDescent="0.45">
      <c r="C134" s="169" t="s">
        <v>341</v>
      </c>
    </row>
    <row r="135" spans="2:5" s="169" customFormat="1" ht="25.05" customHeight="1" x14ac:dyDescent="0.45">
      <c r="C135" s="43" t="s">
        <v>363</v>
      </c>
    </row>
    <row r="136" spans="2:5" s="169" customFormat="1" ht="25.05" customHeight="1" x14ac:dyDescent="0.45">
      <c r="C136" s="43" t="s">
        <v>338</v>
      </c>
    </row>
    <row r="137" spans="2:5" s="169" customFormat="1" ht="25.05" customHeight="1" x14ac:dyDescent="0.45">
      <c r="C137" s="21" t="s">
        <v>337</v>
      </c>
    </row>
    <row r="138" spans="2:5" s="169" customFormat="1" ht="25.05" customHeight="1" x14ac:dyDescent="0.45">
      <c r="C138" s="50" t="s">
        <v>409</v>
      </c>
    </row>
    <row r="139" spans="2:5" s="169" customFormat="1" ht="25.05" customHeight="1" x14ac:dyDescent="0.45">
      <c r="C139" s="50" t="s">
        <v>339</v>
      </c>
    </row>
    <row r="140" spans="2:5" s="169" customFormat="1" ht="25.05" customHeight="1" x14ac:dyDescent="0.45">
      <c r="C140" s="50" t="s">
        <v>340</v>
      </c>
    </row>
    <row r="141" spans="2:5" s="169" customFormat="1" ht="25.05" customHeight="1" x14ac:dyDescent="0.45"/>
    <row r="142" spans="2:5" ht="25.05" customHeight="1" x14ac:dyDescent="0.45">
      <c r="C142" t="s">
        <v>132</v>
      </c>
    </row>
    <row r="143" spans="2:5" s="20" customFormat="1" ht="25.05" customHeight="1" x14ac:dyDescent="0.45">
      <c r="C143" s="43" t="s">
        <v>363</v>
      </c>
    </row>
    <row r="144" spans="2:5" ht="25.05" customHeight="1" x14ac:dyDescent="0.45">
      <c r="C144" s="21" t="s">
        <v>133</v>
      </c>
    </row>
    <row r="145" spans="2:3" ht="25.05" customHeight="1" x14ac:dyDescent="0.45">
      <c r="C145" s="21" t="s">
        <v>134</v>
      </c>
    </row>
    <row r="146" spans="2:3" ht="25.05" customHeight="1" x14ac:dyDescent="0.45">
      <c r="C146" s="21" t="s">
        <v>131</v>
      </c>
    </row>
    <row r="147" spans="2:3" ht="25.05" customHeight="1" x14ac:dyDescent="0.45">
      <c r="C147" s="21" t="s">
        <v>137</v>
      </c>
    </row>
    <row r="148" spans="2:3" ht="25.05" customHeight="1" x14ac:dyDescent="0.45">
      <c r="C148" s="21" t="s">
        <v>135</v>
      </c>
    </row>
    <row r="149" spans="2:3" ht="25.05" customHeight="1" x14ac:dyDescent="0.45">
      <c r="C149" s="21" t="s">
        <v>136</v>
      </c>
    </row>
    <row r="150" spans="2:3" ht="25.05" customHeight="1" x14ac:dyDescent="0.45">
      <c r="C150" s="21" t="s">
        <v>138</v>
      </c>
    </row>
    <row r="151" spans="2:3" ht="25.05" customHeight="1" x14ac:dyDescent="0.45">
      <c r="C151" s="21" t="s">
        <v>139</v>
      </c>
    </row>
    <row r="152" spans="2:3" ht="25.05" customHeight="1" x14ac:dyDescent="0.45">
      <c r="C152" s="21" t="s">
        <v>140</v>
      </c>
    </row>
    <row r="153" spans="2:3" ht="25.05" customHeight="1" x14ac:dyDescent="0.45">
      <c r="C153" s="21" t="s">
        <v>141</v>
      </c>
    </row>
    <row r="154" spans="2:3" ht="25.05" customHeight="1" x14ac:dyDescent="0.45">
      <c r="C154" s="21" t="s">
        <v>142</v>
      </c>
    </row>
    <row r="155" spans="2:3" ht="25.05" customHeight="1" x14ac:dyDescent="0.45">
      <c r="C155" s="21" t="s">
        <v>143</v>
      </c>
    </row>
    <row r="156" spans="2:3" ht="25.05" customHeight="1" x14ac:dyDescent="0.45">
      <c r="C156" s="21" t="s">
        <v>144</v>
      </c>
    </row>
    <row r="157" spans="2:3" ht="25.05" customHeight="1" x14ac:dyDescent="0.45">
      <c r="C157" s="21" t="s">
        <v>145</v>
      </c>
    </row>
    <row r="159" spans="2:3" s="27" customFormat="1" ht="25.05" customHeight="1" x14ac:dyDescent="0.45">
      <c r="B159" s="27" t="s">
        <v>187</v>
      </c>
    </row>
    <row r="160" spans="2:3" ht="25.05" customHeight="1" x14ac:dyDescent="0.45">
      <c r="C160" t="s">
        <v>178</v>
      </c>
    </row>
    <row r="161" spans="3:7" ht="25.05" customHeight="1" x14ac:dyDescent="0.45">
      <c r="C161" s="43" t="s">
        <v>363</v>
      </c>
    </row>
    <row r="162" spans="3:7" ht="25.05" customHeight="1" x14ac:dyDescent="0.45">
      <c r="C162" s="21" t="s">
        <v>179</v>
      </c>
    </row>
    <row r="163" spans="3:7" ht="25.05" customHeight="1" x14ac:dyDescent="0.45">
      <c r="C163" s="21" t="s">
        <v>180</v>
      </c>
    </row>
    <row r="164" spans="3:7" ht="25.05" customHeight="1" x14ac:dyDescent="0.45">
      <c r="C164" s="21" t="s">
        <v>181</v>
      </c>
    </row>
    <row r="166" spans="3:7" ht="25.05" customHeight="1" x14ac:dyDescent="0.45">
      <c r="C166" t="s">
        <v>350</v>
      </c>
    </row>
    <row r="167" spans="3:7" s="169" customFormat="1" ht="25.05" customHeight="1" x14ac:dyDescent="0.45">
      <c r="C167" s="43" t="s">
        <v>364</v>
      </c>
      <c r="D167" s="21" t="s">
        <v>366</v>
      </c>
    </row>
    <row r="168" spans="3:7" ht="25.05" customHeight="1" x14ac:dyDescent="0.45">
      <c r="C168" s="21" t="s">
        <v>351</v>
      </c>
      <c r="D168" s="21" t="s">
        <v>367</v>
      </c>
    </row>
    <row r="170" spans="3:7" s="169" customFormat="1" ht="25.05" customHeight="1" x14ac:dyDescent="0.45">
      <c r="C170" s="169" t="s">
        <v>349</v>
      </c>
    </row>
    <row r="171" spans="3:7" s="169" customFormat="1" ht="25.05" customHeight="1" x14ac:dyDescent="0.45">
      <c r="C171" s="170" t="s">
        <v>352</v>
      </c>
      <c r="D171" s="171" t="s">
        <v>345</v>
      </c>
      <c r="E171" s="171"/>
    </row>
    <row r="172" spans="3:7" ht="25.05" customHeight="1" x14ac:dyDescent="0.45">
      <c r="C172" s="171"/>
      <c r="D172" s="171" t="s">
        <v>346</v>
      </c>
      <c r="E172" s="171"/>
    </row>
    <row r="173" spans="3:7" ht="25.05" customHeight="1" x14ac:dyDescent="0.45">
      <c r="C173" s="171"/>
      <c r="D173" s="171" t="s">
        <v>372</v>
      </c>
      <c r="E173" s="171" t="str">
        <f>CONCATENATE(入力フォーム!$I$100,"）")</f>
        <v>）</v>
      </c>
      <c r="F173" s="21" t="s">
        <v>374</v>
      </c>
      <c r="G173" t="s">
        <v>375</v>
      </c>
    </row>
    <row r="174" spans="3:7" s="169" customFormat="1" ht="25.05" customHeight="1" x14ac:dyDescent="0.45"/>
    <row r="175" spans="3:7" ht="25.05" customHeight="1" x14ac:dyDescent="0.45">
      <c r="C175" s="170" t="s">
        <v>353</v>
      </c>
      <c r="D175" s="170" t="s">
        <v>359</v>
      </c>
      <c r="E175" s="171" t="s">
        <v>354</v>
      </c>
    </row>
    <row r="176" spans="3:7" s="169" customFormat="1" ht="25.05" customHeight="1" x14ac:dyDescent="0.45">
      <c r="C176" s="171"/>
      <c r="D176" s="171"/>
      <c r="E176" s="171" t="s">
        <v>355</v>
      </c>
    </row>
    <row r="177" spans="3:6" ht="25.05" customHeight="1" x14ac:dyDescent="0.45">
      <c r="C177" s="171"/>
      <c r="D177" s="171"/>
      <c r="E177" s="171" t="s">
        <v>373</v>
      </c>
      <c r="F177" s="21" t="str">
        <f>CONCATENATE(入力フォーム!$I$122,"）")</f>
        <v>）</v>
      </c>
    </row>
    <row r="178" spans="3:6" s="169" customFormat="1" ht="25.05" customHeight="1" x14ac:dyDescent="0.45">
      <c r="C178" s="171"/>
      <c r="D178" s="170" t="s">
        <v>168</v>
      </c>
      <c r="E178" s="171" t="s">
        <v>356</v>
      </c>
    </row>
    <row r="179" spans="3:6" ht="25.05" customHeight="1" x14ac:dyDescent="0.45">
      <c r="C179" s="171"/>
      <c r="D179" s="171"/>
      <c r="E179" s="171" t="s">
        <v>357</v>
      </c>
    </row>
    <row r="180" spans="3:6" ht="25.05" customHeight="1" x14ac:dyDescent="0.45">
      <c r="C180" s="171"/>
      <c r="D180" s="171"/>
      <c r="E180" s="171" t="s">
        <v>358</v>
      </c>
    </row>
    <row r="181" spans="3:6" ht="25.05" customHeight="1" x14ac:dyDescent="0.45">
      <c r="C181" s="171"/>
      <c r="D181" s="171"/>
      <c r="E181" s="171" t="s">
        <v>373</v>
      </c>
      <c r="F181" s="21" t="str">
        <f>CONCATENATE(入力フォーム!$I$126,"）")</f>
        <v>）</v>
      </c>
    </row>
  </sheetData>
  <sheetProtection password="AFFD" sheet="1" objects="1" scenarios="1"/>
  <mergeCells count="1">
    <mergeCell ref="D15:E15"/>
  </mergeCells>
  <phoneticPr fontId="1"/>
  <conditionalFormatting sqref="H58">
    <cfRule type="expression" dxfId="0" priority="1">
      <formula>AND($E$69&lt;9,$E$74&lt;9,$E$83&lt;9)</formula>
    </cfRule>
  </conditionalFormatting>
  <pageMargins left="0.7" right="0.7" top="0.75" bottom="0.75" header="0.3" footer="0.3"/>
  <pageSetup paperSize="9" scale="31" orientation="portrait" r:id="rId1"/>
  <rowBreaks count="1" manualBreakCount="1">
    <brk id="9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D12" sqref="D12"/>
    </sheetView>
  </sheetViews>
  <sheetFormatPr defaultRowHeight="25.05" customHeight="1" x14ac:dyDescent="0.45"/>
  <cols>
    <col min="1" max="1" width="3.8984375" customWidth="1"/>
    <col min="2" max="2" width="22.19921875" bestFit="1" customWidth="1"/>
    <col min="3" max="3" width="30.69921875" customWidth="1"/>
    <col min="4" max="4" width="30.69921875" style="176" customWidth="1"/>
    <col min="5" max="5" width="30.69921875" customWidth="1"/>
    <col min="6" max="7" width="30.69921875" style="176" customWidth="1"/>
    <col min="8" max="8" width="10.3984375" bestFit="1" customWidth="1"/>
  </cols>
  <sheetData>
    <row r="2" spans="2:8" s="176" customFormat="1" ht="25.05" customHeight="1" x14ac:dyDescent="0.45">
      <c r="B2" s="176" t="s">
        <v>438</v>
      </c>
    </row>
    <row r="3" spans="2:8" s="37" customFormat="1" ht="25.05" customHeight="1" x14ac:dyDescent="0.45">
      <c r="B3" s="175"/>
      <c r="C3" s="175" t="s">
        <v>389</v>
      </c>
      <c r="D3" s="175" t="s">
        <v>425</v>
      </c>
      <c r="E3" s="175" t="s">
        <v>426</v>
      </c>
      <c r="F3" s="175" t="s">
        <v>427</v>
      </c>
      <c r="G3" s="175" t="s">
        <v>428</v>
      </c>
      <c r="H3" s="37" t="s">
        <v>572</v>
      </c>
    </row>
    <row r="4" spans="2:8" s="37" customFormat="1" ht="25.05" customHeight="1" x14ac:dyDescent="0.45">
      <c r="B4" s="191" t="s">
        <v>395</v>
      </c>
      <c r="C4" s="192" t="s">
        <v>390</v>
      </c>
      <c r="D4" s="192" t="s">
        <v>429</v>
      </c>
      <c r="E4" s="191" t="s">
        <v>391</v>
      </c>
      <c r="F4" s="191" t="s">
        <v>392</v>
      </c>
      <c r="G4" s="192" t="s">
        <v>394</v>
      </c>
    </row>
    <row r="5" spans="2:8" s="37" customFormat="1" ht="25.05" customHeight="1" x14ac:dyDescent="0.45">
      <c r="B5" s="187" t="s">
        <v>408</v>
      </c>
      <c r="C5" s="188">
        <v>44089</v>
      </c>
      <c r="D5" s="188">
        <v>44101</v>
      </c>
      <c r="E5" s="188">
        <v>44096</v>
      </c>
      <c r="F5" s="188">
        <v>44108</v>
      </c>
      <c r="G5" s="188">
        <v>44129</v>
      </c>
    </row>
    <row r="6" spans="2:8" ht="25.05" customHeight="1" x14ac:dyDescent="0.45">
      <c r="B6" s="187" t="s">
        <v>88</v>
      </c>
      <c r="C6" s="187">
        <v>22010001</v>
      </c>
      <c r="D6" s="187">
        <v>22020002</v>
      </c>
      <c r="E6" s="187">
        <v>21930003</v>
      </c>
      <c r="F6" s="187">
        <v>22051004</v>
      </c>
      <c r="G6" s="187">
        <v>21820005</v>
      </c>
      <c r="H6" t="s">
        <v>365</v>
      </c>
    </row>
    <row r="7" spans="2:8" ht="25.05" customHeight="1" x14ac:dyDescent="0.45">
      <c r="B7" s="187" t="s">
        <v>396</v>
      </c>
      <c r="C7" s="187" t="s">
        <v>418</v>
      </c>
      <c r="D7" s="187" t="s">
        <v>397</v>
      </c>
      <c r="E7" s="187" t="s">
        <v>419</v>
      </c>
      <c r="F7" s="187" t="s">
        <v>430</v>
      </c>
      <c r="G7" s="187" t="s">
        <v>433</v>
      </c>
      <c r="H7" t="s">
        <v>365</v>
      </c>
    </row>
    <row r="8" spans="2:8" ht="25.05" customHeight="1" x14ac:dyDescent="0.45">
      <c r="B8" s="187" t="s">
        <v>398</v>
      </c>
      <c r="C8" s="187" t="s">
        <v>415</v>
      </c>
      <c r="D8" s="187" t="s">
        <v>415</v>
      </c>
      <c r="E8" s="187" t="s">
        <v>416</v>
      </c>
      <c r="F8" s="187" t="s">
        <v>415</v>
      </c>
      <c r="G8" s="187" t="s">
        <v>417</v>
      </c>
    </row>
    <row r="9" spans="2:8" s="176" customFormat="1" ht="25.05" customHeight="1" x14ac:dyDescent="0.45">
      <c r="B9" s="187" t="s">
        <v>403</v>
      </c>
      <c r="C9" s="187" t="s">
        <v>404</v>
      </c>
      <c r="D9" s="187" t="s">
        <v>405</v>
      </c>
      <c r="E9" s="187" t="s">
        <v>406</v>
      </c>
      <c r="F9" s="187" t="s">
        <v>432</v>
      </c>
      <c r="G9" s="187" t="s">
        <v>435</v>
      </c>
    </row>
    <row r="10" spans="2:8" ht="25.05" customHeight="1" x14ac:dyDescent="0.45">
      <c r="B10" s="187" t="s">
        <v>399</v>
      </c>
      <c r="C10" s="187" t="s">
        <v>400</v>
      </c>
      <c r="D10" s="187" t="s">
        <v>401</v>
      </c>
      <c r="E10" s="187" t="s">
        <v>402</v>
      </c>
      <c r="F10" s="187" t="s">
        <v>431</v>
      </c>
      <c r="G10" s="187" t="s">
        <v>434</v>
      </c>
    </row>
    <row r="11" spans="2:8" ht="25.05" customHeight="1" x14ac:dyDescent="0.45">
      <c r="B11" s="187" t="s">
        <v>407</v>
      </c>
      <c r="C11" s="188">
        <v>37257</v>
      </c>
      <c r="D11" s="188">
        <v>32995</v>
      </c>
      <c r="E11" s="188">
        <v>36714</v>
      </c>
      <c r="F11" s="188">
        <v>35317</v>
      </c>
      <c r="G11" s="188">
        <v>36588</v>
      </c>
      <c r="H11" t="s">
        <v>362</v>
      </c>
    </row>
    <row r="12" spans="2:8" ht="25.05" customHeight="1" x14ac:dyDescent="0.45">
      <c r="B12" s="187" t="s">
        <v>393</v>
      </c>
      <c r="C12" s="187" t="s">
        <v>266</v>
      </c>
      <c r="D12" s="187" t="s">
        <v>266</v>
      </c>
      <c r="E12" s="187" t="s">
        <v>266</v>
      </c>
      <c r="F12" s="187" t="s">
        <v>266</v>
      </c>
      <c r="G12" s="187" t="s">
        <v>267</v>
      </c>
      <c r="H12" t="s">
        <v>465</v>
      </c>
    </row>
    <row r="13" spans="2:8" ht="25.05" customHeight="1" x14ac:dyDescent="0.45">
      <c r="B13" s="189" t="s">
        <v>423</v>
      </c>
      <c r="C13" s="190">
        <v>43891</v>
      </c>
      <c r="D13" s="190" t="s">
        <v>422</v>
      </c>
      <c r="E13" s="190">
        <v>43525</v>
      </c>
      <c r="F13" s="190" t="s">
        <v>422</v>
      </c>
      <c r="G13" s="190">
        <v>43160</v>
      </c>
    </row>
    <row r="15" spans="2:8" ht="25.05" customHeight="1" x14ac:dyDescent="0.45">
      <c r="B15" s="193" t="s">
        <v>443</v>
      </c>
    </row>
    <row r="16" spans="2:8" ht="25.05" customHeight="1" x14ac:dyDescent="0.45">
      <c r="B16" s="53" t="s">
        <v>440</v>
      </c>
      <c r="C16" s="175" t="s">
        <v>439</v>
      </c>
      <c r="D16" s="175" t="s">
        <v>441</v>
      </c>
      <c r="E16" s="175" t="s">
        <v>442</v>
      </c>
    </row>
    <row r="17" spans="2:5" ht="25.05" customHeight="1" x14ac:dyDescent="0.45">
      <c r="B17" s="196" t="s">
        <v>388</v>
      </c>
      <c r="C17" s="196"/>
      <c r="D17" s="196"/>
      <c r="E17" s="196"/>
    </row>
    <row r="18" spans="2:5" customFormat="1" ht="25.05" customHeight="1" x14ac:dyDescent="0.45">
      <c r="B18" s="194"/>
      <c r="C18" s="194"/>
      <c r="D18" s="194"/>
      <c r="E18" s="194"/>
    </row>
    <row r="19" spans="2:5" customFormat="1" ht="25.05" customHeight="1" x14ac:dyDescent="0.45">
      <c r="B19" s="194"/>
      <c r="C19" s="194"/>
      <c r="D19" s="194"/>
      <c r="E19" s="194"/>
    </row>
    <row r="20" spans="2:5" customFormat="1" ht="25.05" customHeight="1" x14ac:dyDescent="0.45">
      <c r="B20" s="194"/>
      <c r="C20" s="194"/>
      <c r="D20" s="194"/>
      <c r="E20" s="194"/>
    </row>
    <row r="21" spans="2:5" ht="25.05" customHeight="1" x14ac:dyDescent="0.45">
      <c r="B21" s="194"/>
      <c r="C21" s="194"/>
      <c r="D21" s="194"/>
      <c r="E21" s="194"/>
    </row>
    <row r="22" spans="2:5" ht="25.05" customHeight="1" x14ac:dyDescent="0.45">
      <c r="B22" s="194"/>
      <c r="C22" s="194"/>
      <c r="D22" s="194"/>
      <c r="E22" s="194"/>
    </row>
    <row r="23" spans="2:5" ht="25.05" customHeight="1" x14ac:dyDescent="0.45">
      <c r="B23" s="194"/>
      <c r="C23" s="194"/>
      <c r="D23" s="194"/>
      <c r="E23" s="194"/>
    </row>
    <row r="24" spans="2:5" ht="25.05" customHeight="1" x14ac:dyDescent="0.45">
      <c r="B24" s="194"/>
      <c r="C24" s="194"/>
      <c r="D24" s="194"/>
      <c r="E24" s="194"/>
    </row>
    <row r="25" spans="2:5" ht="25.05" customHeight="1" x14ac:dyDescent="0.45">
      <c r="B25" s="194"/>
      <c r="C25" s="194"/>
      <c r="D25" s="194"/>
      <c r="E25" s="194"/>
    </row>
    <row r="26" spans="2:5" ht="25.05" customHeight="1" x14ac:dyDescent="0.45">
      <c r="B26" s="194"/>
      <c r="C26" s="194"/>
      <c r="D26" s="194"/>
      <c r="E26" s="194"/>
    </row>
    <row r="27" spans="2:5" ht="25.05" customHeight="1" x14ac:dyDescent="0.45">
      <c r="B27" s="194"/>
      <c r="C27" s="194"/>
      <c r="D27" s="194"/>
      <c r="E27" s="194"/>
    </row>
    <row r="28" spans="2:5" ht="25.05" customHeight="1" x14ac:dyDescent="0.45">
      <c r="B28" s="194"/>
      <c r="C28" s="194"/>
      <c r="D28" s="194"/>
      <c r="E28" s="194"/>
    </row>
    <row r="29" spans="2:5" ht="25.05" customHeight="1" x14ac:dyDescent="0.45">
      <c r="B29" s="194"/>
      <c r="C29" s="194"/>
      <c r="D29" s="194"/>
      <c r="E29" s="194"/>
    </row>
    <row r="30" spans="2:5" ht="25.05" customHeight="1" x14ac:dyDescent="0.45">
      <c r="B30" s="195"/>
      <c r="C30" s="195"/>
      <c r="D30" s="195"/>
      <c r="E30" s="195"/>
    </row>
  </sheetData>
  <sheetProtection password="AFFD" sheet="1" objects="1" scenarios="1"/>
  <phoneticPr fontId="1"/>
  <dataValidations count="1">
    <dataValidation type="list" allowBlank="1" showInputMessage="1" showErrorMessage="1" sqref="B17:B30">
      <formula1>$C$3:$G$3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
  <sheetViews>
    <sheetView workbookViewId="0">
      <selection activeCell="C29" sqref="C29:F29"/>
    </sheetView>
  </sheetViews>
  <sheetFormatPr defaultRowHeight="18" x14ac:dyDescent="0.45"/>
  <cols>
    <col min="1" max="1" width="28.09765625" bestFit="1" customWidth="1"/>
    <col min="2" max="2" width="9.3984375" bestFit="1" customWidth="1"/>
    <col min="3" max="3" width="26.09765625" style="54" bestFit="1" customWidth="1"/>
    <col min="4" max="4" width="26.09765625" bestFit="1" customWidth="1"/>
    <col min="5" max="5" width="24.09765625" bestFit="1" customWidth="1"/>
    <col min="6" max="6" width="16.296875" style="54" bestFit="1" customWidth="1"/>
    <col min="7" max="7" width="10.19921875" bestFit="1" customWidth="1"/>
    <col min="8" max="9" width="33.8984375" bestFit="1" customWidth="1"/>
    <col min="10" max="10" width="57.3984375" style="54" bestFit="1" customWidth="1"/>
    <col min="11" max="11" width="41.796875" bestFit="1" customWidth="1"/>
    <col min="12" max="12" width="18.19921875" bestFit="1" customWidth="1"/>
    <col min="13" max="13" width="16.296875" bestFit="1" customWidth="1"/>
    <col min="14" max="14" width="28.09765625" bestFit="1" customWidth="1"/>
    <col min="15" max="16" width="16.296875" bestFit="1" customWidth="1"/>
    <col min="17" max="17" width="32" bestFit="1" customWidth="1"/>
    <col min="18" max="18" width="24.09765625" bestFit="1" customWidth="1"/>
    <col min="19" max="19" width="37.796875" bestFit="1" customWidth="1"/>
    <col min="20" max="20" width="8.59765625" bestFit="1" customWidth="1"/>
    <col min="21" max="26" width="16.8984375" bestFit="1" customWidth="1"/>
    <col min="27" max="27" width="14.3984375" bestFit="1" customWidth="1"/>
    <col min="28" max="29" width="18.296875" bestFit="1" customWidth="1"/>
    <col min="30" max="30" width="11" bestFit="1" customWidth="1"/>
    <col min="31" max="32" width="10.09765625" bestFit="1" customWidth="1"/>
    <col min="33" max="33" width="14.09765625" bestFit="1" customWidth="1"/>
    <col min="34" max="34" width="10.09765625" bestFit="1" customWidth="1"/>
    <col min="35" max="35" width="14" bestFit="1" customWidth="1"/>
    <col min="36" max="37" width="17.8984375" bestFit="1" customWidth="1"/>
    <col min="38" max="40" width="10.09765625" bestFit="1" customWidth="1"/>
    <col min="41" max="41" width="14.09765625" bestFit="1" customWidth="1"/>
    <col min="42" max="42" width="10.09765625" bestFit="1" customWidth="1"/>
    <col min="43" max="43" width="14" bestFit="1" customWidth="1"/>
    <col min="44" max="45" width="17.8984375" bestFit="1" customWidth="1"/>
    <col min="46" max="48" width="10.09765625" bestFit="1" customWidth="1"/>
    <col min="49" max="49" width="14.09765625" bestFit="1" customWidth="1"/>
    <col min="50" max="50" width="10.09765625" bestFit="1" customWidth="1"/>
    <col min="51" max="51" width="14" bestFit="1" customWidth="1"/>
    <col min="52" max="53" width="17.8984375" bestFit="1" customWidth="1"/>
    <col min="54" max="56" width="10.09765625" bestFit="1" customWidth="1"/>
    <col min="57" max="57" width="14.09765625" bestFit="1" customWidth="1"/>
    <col min="58" max="58" width="10.09765625" bestFit="1" customWidth="1"/>
    <col min="59" max="59" width="14" bestFit="1" customWidth="1"/>
    <col min="60" max="61" width="17.8984375" bestFit="1" customWidth="1"/>
    <col min="62" max="64" width="10.09765625" bestFit="1" customWidth="1"/>
    <col min="65" max="65" width="14.09765625" bestFit="1" customWidth="1"/>
    <col min="66" max="66" width="10.09765625" bestFit="1" customWidth="1"/>
    <col min="67" max="67" width="14" bestFit="1" customWidth="1"/>
    <col min="68" max="69" width="17.8984375" bestFit="1" customWidth="1"/>
    <col min="70" max="72" width="10.09765625" bestFit="1" customWidth="1"/>
    <col min="73" max="73" width="14.09765625" bestFit="1" customWidth="1"/>
    <col min="74" max="74" width="10.09765625" bestFit="1" customWidth="1"/>
    <col min="75" max="75" width="14" bestFit="1" customWidth="1"/>
    <col min="76" max="77" width="17.8984375" bestFit="1" customWidth="1"/>
    <col min="78" max="80" width="10.09765625" bestFit="1" customWidth="1"/>
    <col min="81" max="81" width="14.09765625" bestFit="1" customWidth="1"/>
    <col min="82" max="82" width="10.09765625" bestFit="1" customWidth="1"/>
    <col min="83" max="83" width="14" bestFit="1" customWidth="1"/>
    <col min="84" max="85" width="17.8984375" bestFit="1" customWidth="1"/>
    <col min="86" max="86" width="10.09765625" bestFit="1" customWidth="1"/>
    <col min="87" max="87" width="16.8984375" bestFit="1" customWidth="1"/>
    <col min="88" max="88" width="18.796875" bestFit="1" customWidth="1"/>
    <col min="89" max="89" width="20.796875" bestFit="1" customWidth="1"/>
    <col min="90" max="90" width="16.8984375" bestFit="1" customWidth="1"/>
    <col min="91" max="91" width="14.3984375" bestFit="1" customWidth="1"/>
    <col min="92" max="92" width="17.296875" bestFit="1" customWidth="1"/>
    <col min="93" max="93" width="13.59765625" bestFit="1" customWidth="1"/>
    <col min="94" max="94" width="4.796875" bestFit="1" customWidth="1"/>
    <col min="95" max="95" width="24.09765625" bestFit="1" customWidth="1"/>
    <col min="96" max="99" width="9.8984375" bestFit="1" customWidth="1"/>
    <col min="100" max="100" width="10" bestFit="1" customWidth="1"/>
    <col min="101" max="104" width="9.8984375" bestFit="1" customWidth="1"/>
    <col min="105" max="105" width="10" bestFit="1" customWidth="1"/>
    <col min="106" max="108" width="13.19921875" bestFit="1" customWidth="1"/>
    <col min="109" max="109" width="9.3984375" bestFit="1" customWidth="1"/>
    <col min="110" max="113" width="11.296875" bestFit="1" customWidth="1"/>
    <col min="114" max="114" width="9.3984375" bestFit="1" customWidth="1"/>
    <col min="115" max="115" width="13.59765625" bestFit="1" customWidth="1"/>
    <col min="116" max="116" width="9.8984375" bestFit="1" customWidth="1"/>
  </cols>
  <sheetData>
    <row r="1" spans="1:116" s="244" customFormat="1" x14ac:dyDescent="0.45">
      <c r="A1" s="234" t="s">
        <v>243</v>
      </c>
      <c r="B1" s="235" t="s">
        <v>88</v>
      </c>
      <c r="C1" s="235" t="s">
        <v>244</v>
      </c>
      <c r="D1" s="235" t="s">
        <v>245</v>
      </c>
      <c r="E1" s="235" t="s">
        <v>246</v>
      </c>
      <c r="F1" s="235" t="s">
        <v>247</v>
      </c>
      <c r="G1" s="235" t="s">
        <v>56</v>
      </c>
      <c r="H1" s="236" t="s">
        <v>387</v>
      </c>
      <c r="I1" s="237" t="s">
        <v>466</v>
      </c>
      <c r="J1" s="243" t="s">
        <v>194</v>
      </c>
      <c r="K1" s="243" t="s">
        <v>258</v>
      </c>
      <c r="L1" s="243" t="s">
        <v>193</v>
      </c>
      <c r="M1" s="243" t="s">
        <v>257</v>
      </c>
      <c r="N1" s="243" t="s">
        <v>410</v>
      </c>
      <c r="O1" s="243" t="s">
        <v>411</v>
      </c>
      <c r="P1" s="243" t="s">
        <v>412</v>
      </c>
      <c r="Q1" s="243" t="s">
        <v>413</v>
      </c>
      <c r="R1" s="245" t="s">
        <v>190</v>
      </c>
      <c r="S1" s="245" t="s">
        <v>485</v>
      </c>
      <c r="T1" s="245" t="s">
        <v>191</v>
      </c>
      <c r="U1" s="245" t="s">
        <v>486</v>
      </c>
      <c r="V1" s="245" t="s">
        <v>487</v>
      </c>
      <c r="W1" s="245" t="s">
        <v>488</v>
      </c>
      <c r="X1" s="245" t="s">
        <v>489</v>
      </c>
      <c r="Y1" s="245" t="s">
        <v>490</v>
      </c>
      <c r="Z1" s="245" t="s">
        <v>491</v>
      </c>
      <c r="AA1" s="247" t="s">
        <v>492</v>
      </c>
      <c r="AB1" s="247" t="s">
        <v>493</v>
      </c>
      <c r="AC1" s="247" t="s">
        <v>494</v>
      </c>
      <c r="AD1" s="247" t="s">
        <v>495</v>
      </c>
      <c r="AE1" s="247" t="s">
        <v>496</v>
      </c>
      <c r="AF1" s="247" t="s">
        <v>497</v>
      </c>
      <c r="AG1" s="247" t="s">
        <v>498</v>
      </c>
      <c r="AH1" s="247" t="s">
        <v>499</v>
      </c>
      <c r="AI1" s="247" t="s">
        <v>500</v>
      </c>
      <c r="AJ1" s="247" t="s">
        <v>501</v>
      </c>
      <c r="AK1" s="247" t="s">
        <v>502</v>
      </c>
      <c r="AL1" s="247" t="s">
        <v>503</v>
      </c>
      <c r="AM1" s="247" t="s">
        <v>504</v>
      </c>
      <c r="AN1" s="247" t="s">
        <v>505</v>
      </c>
      <c r="AO1" s="247" t="s">
        <v>506</v>
      </c>
      <c r="AP1" s="247" t="s">
        <v>511</v>
      </c>
      <c r="AQ1" s="247" t="s">
        <v>507</v>
      </c>
      <c r="AR1" s="247" t="s">
        <v>508</v>
      </c>
      <c r="AS1" s="247" t="s">
        <v>509</v>
      </c>
      <c r="AT1" s="247" t="s">
        <v>510</v>
      </c>
      <c r="AU1" s="247" t="s">
        <v>512</v>
      </c>
      <c r="AV1" s="247" t="s">
        <v>513</v>
      </c>
      <c r="AW1" s="247" t="s">
        <v>514</v>
      </c>
      <c r="AX1" s="247" t="s">
        <v>515</v>
      </c>
      <c r="AY1" s="247" t="s">
        <v>516</v>
      </c>
      <c r="AZ1" s="247" t="s">
        <v>517</v>
      </c>
      <c r="BA1" s="247" t="s">
        <v>518</v>
      </c>
      <c r="BB1" s="247" t="s">
        <v>519</v>
      </c>
      <c r="BC1" s="247" t="s">
        <v>520</v>
      </c>
      <c r="BD1" s="247" t="s">
        <v>521</v>
      </c>
      <c r="BE1" s="247" t="s">
        <v>522</v>
      </c>
      <c r="BF1" s="247" t="s">
        <v>523</v>
      </c>
      <c r="BG1" s="247" t="s">
        <v>524</v>
      </c>
      <c r="BH1" s="247" t="s">
        <v>525</v>
      </c>
      <c r="BI1" s="247" t="s">
        <v>526</v>
      </c>
      <c r="BJ1" s="247" t="s">
        <v>527</v>
      </c>
      <c r="BK1" s="247" t="s">
        <v>528</v>
      </c>
      <c r="BL1" s="247" t="s">
        <v>529</v>
      </c>
      <c r="BM1" s="247" t="s">
        <v>530</v>
      </c>
      <c r="BN1" s="247" t="s">
        <v>531</v>
      </c>
      <c r="BO1" s="247" t="s">
        <v>532</v>
      </c>
      <c r="BP1" s="247" t="s">
        <v>533</v>
      </c>
      <c r="BQ1" s="247" t="s">
        <v>534</v>
      </c>
      <c r="BR1" s="247" t="s">
        <v>535</v>
      </c>
      <c r="BS1" s="247" t="s">
        <v>536</v>
      </c>
      <c r="BT1" s="247" t="s">
        <v>537</v>
      </c>
      <c r="BU1" s="247" t="s">
        <v>538</v>
      </c>
      <c r="BV1" s="247" t="s">
        <v>539</v>
      </c>
      <c r="BW1" s="247" t="s">
        <v>540</v>
      </c>
      <c r="BX1" s="247" t="s">
        <v>541</v>
      </c>
      <c r="BY1" s="247" t="s">
        <v>542</v>
      </c>
      <c r="BZ1" s="247" t="s">
        <v>543</v>
      </c>
      <c r="CA1" s="247" t="s">
        <v>544</v>
      </c>
      <c r="CB1" s="247" t="s">
        <v>545</v>
      </c>
      <c r="CC1" s="247" t="s">
        <v>546</v>
      </c>
      <c r="CD1" s="247" t="s">
        <v>547</v>
      </c>
      <c r="CE1" s="247" t="s">
        <v>548</v>
      </c>
      <c r="CF1" s="247" t="s">
        <v>549</v>
      </c>
      <c r="CG1" s="247" t="s">
        <v>550</v>
      </c>
      <c r="CH1" s="247" t="s">
        <v>551</v>
      </c>
      <c r="CI1" s="247" t="s">
        <v>552</v>
      </c>
      <c r="CJ1" s="247" t="s">
        <v>553</v>
      </c>
      <c r="CK1" s="247" t="s">
        <v>554</v>
      </c>
      <c r="CL1" s="247" t="s">
        <v>555</v>
      </c>
      <c r="CM1" s="247" t="s">
        <v>205</v>
      </c>
      <c r="CN1" s="242" t="s">
        <v>280</v>
      </c>
      <c r="CO1" s="242" t="s">
        <v>281</v>
      </c>
      <c r="CP1" s="242" t="s">
        <v>159</v>
      </c>
      <c r="CQ1" s="246" t="s">
        <v>160</v>
      </c>
      <c r="CR1" s="249" t="s">
        <v>556</v>
      </c>
      <c r="CS1" s="249" t="s">
        <v>557</v>
      </c>
      <c r="CT1" s="249" t="s">
        <v>558</v>
      </c>
      <c r="CU1" s="250" t="s">
        <v>236</v>
      </c>
      <c r="CV1" s="250" t="s">
        <v>192</v>
      </c>
      <c r="CW1" s="249" t="s">
        <v>559</v>
      </c>
      <c r="CX1" s="249" t="s">
        <v>560</v>
      </c>
      <c r="CY1" s="249" t="s">
        <v>561</v>
      </c>
      <c r="CZ1" s="250" t="s">
        <v>236</v>
      </c>
      <c r="DA1" s="250" t="s">
        <v>192</v>
      </c>
      <c r="DB1" s="250" t="s">
        <v>562</v>
      </c>
      <c r="DC1" s="250" t="s">
        <v>563</v>
      </c>
      <c r="DD1" s="250" t="s">
        <v>564</v>
      </c>
      <c r="DE1" s="250" t="s">
        <v>565</v>
      </c>
      <c r="DF1" s="250" t="s">
        <v>566</v>
      </c>
      <c r="DG1" s="250" t="s">
        <v>567</v>
      </c>
      <c r="DH1" s="250" t="s">
        <v>568</v>
      </c>
      <c r="DI1" s="250" t="s">
        <v>569</v>
      </c>
      <c r="DJ1" s="250" t="s">
        <v>565</v>
      </c>
      <c r="DK1" s="250" t="s">
        <v>301</v>
      </c>
      <c r="DL1" s="250" t="s">
        <v>347</v>
      </c>
    </row>
    <row r="2" spans="1:116" s="232" customFormat="1" x14ac:dyDescent="0.45">
      <c r="A2" s="238">
        <f>入力フォーム!$E9</f>
        <v>0</v>
      </c>
      <c r="B2" s="239">
        <f>入力フォーム!$E10</f>
        <v>0</v>
      </c>
      <c r="C2" s="239" t="str">
        <f>入力フォーム!$E11</f>
        <v>-未選択-</v>
      </c>
      <c r="D2" s="239" t="str">
        <f>入力フォーム!$E12</f>
        <v>-未選択-</v>
      </c>
      <c r="E2" s="239">
        <f>入力フォーム!$E13</f>
        <v>0</v>
      </c>
      <c r="F2" s="239">
        <f>入力フォーム!$E14</f>
        <v>0</v>
      </c>
      <c r="G2" s="238">
        <f>入力フォーム!$E15</f>
        <v>0</v>
      </c>
      <c r="H2" s="240" t="str">
        <f>入力フォーム!$E16</f>
        <v>-未選択-</v>
      </c>
      <c r="I2" s="241" t="str">
        <f>入力フォーム!$E17</f>
        <v>-未選択-</v>
      </c>
      <c r="J2" s="232" t="str">
        <f>入力フォーム!E37</f>
        <v>-未選択-</v>
      </c>
      <c r="K2" s="232" t="str">
        <f>入力フォーム!E38</f>
        <v>-未選択-</v>
      </c>
      <c r="L2" s="232" t="str">
        <f>入力フォーム!E39</f>
        <v>-未選択-</v>
      </c>
      <c r="M2" s="232" t="str">
        <f>入力フォーム!E43</f>
        <v>申請区分の登録が完了していません。</v>
      </c>
      <c r="N2" s="232">
        <f>入力フォーム!$E53</f>
        <v>0</v>
      </c>
      <c r="O2" s="232">
        <f>入力フォーム!$E54</f>
        <v>0</v>
      </c>
      <c r="P2" s="232">
        <f>入力フォーム!$E55</f>
        <v>0</v>
      </c>
      <c r="Q2" s="232">
        <f>入力フォーム!$E56</f>
        <v>0</v>
      </c>
      <c r="R2" s="232">
        <f>入力フォーム!E58</f>
        <v>0</v>
      </c>
      <c r="S2" s="232" t="str">
        <f>入力フォーム!E71</f>
        <v>-未選択-</v>
      </c>
      <c r="T2" s="232">
        <f>入力フォーム!E74</f>
        <v>0</v>
      </c>
      <c r="U2" s="232">
        <f>入力フォーム!E78</f>
        <v>0</v>
      </c>
      <c r="V2" s="232" t="str">
        <f>入力フォーム!F78</f>
        <v>円</v>
      </c>
      <c r="W2" s="232">
        <f>入力フォーム!G78</f>
        <v>0</v>
      </c>
      <c r="X2" s="232">
        <f>入力フォーム!E79</f>
        <v>0</v>
      </c>
      <c r="Y2" s="232" t="str">
        <f>入力フォーム!F79</f>
        <v>円</v>
      </c>
      <c r="Z2" s="232">
        <f>入力フォーム!G79</f>
        <v>0</v>
      </c>
      <c r="AA2" s="232" t="str">
        <f>入力フォーム!H86</f>
        <v>千円</v>
      </c>
      <c r="AB2" s="232" t="str">
        <f>入力フォーム!I86</f>
        <v>千円</v>
      </c>
      <c r="AC2" s="232" t="str">
        <f>入力フォーム!J86</f>
        <v>千円</v>
      </c>
      <c r="AD2" s="232">
        <f>入力フォーム!K86</f>
        <v>0</v>
      </c>
      <c r="AE2" s="232">
        <f>入力フォーム!$D87</f>
        <v>0</v>
      </c>
      <c r="AF2" s="232" t="str">
        <f>入力フォーム!$E87</f>
        <v>-未選択-</v>
      </c>
      <c r="AG2" s="248">
        <f>入力フォーム!$F87</f>
        <v>0</v>
      </c>
      <c r="AH2" s="232">
        <f>入力フォーム!$G87</f>
        <v>0</v>
      </c>
      <c r="AI2" s="232" t="str">
        <f>入力フォーム!$H87</f>
        <v>千円</v>
      </c>
      <c r="AJ2" s="232" t="str">
        <f>入力フォーム!$I87</f>
        <v>千円</v>
      </c>
      <c r="AK2" s="232" t="str">
        <f>入力フォーム!$J87</f>
        <v>千円</v>
      </c>
      <c r="AL2" s="232">
        <f>入力フォーム!$K87</f>
        <v>0</v>
      </c>
      <c r="AM2" s="232">
        <f>入力フォーム!$D88</f>
        <v>0</v>
      </c>
      <c r="AN2" s="232" t="str">
        <f>入力フォーム!$E88</f>
        <v>-未選択-</v>
      </c>
      <c r="AO2" s="248">
        <f>入力フォーム!$F88</f>
        <v>0</v>
      </c>
      <c r="AP2" s="232">
        <f>入力フォーム!$G88</f>
        <v>0</v>
      </c>
      <c r="AQ2" s="232" t="str">
        <f>入力フォーム!$H88</f>
        <v>千円</v>
      </c>
      <c r="AR2" s="232" t="str">
        <f>入力フォーム!$I88</f>
        <v>千円</v>
      </c>
      <c r="AS2" s="232" t="str">
        <f>入力フォーム!$J88</f>
        <v>千円</v>
      </c>
      <c r="AT2" s="232">
        <f>入力フォーム!$K88</f>
        <v>0</v>
      </c>
      <c r="AU2" s="232">
        <f>入力フォーム!$D89</f>
        <v>0</v>
      </c>
      <c r="AV2" s="232" t="str">
        <f>入力フォーム!$E89</f>
        <v>-未選択-</v>
      </c>
      <c r="AW2" s="248">
        <f>入力フォーム!$F89</f>
        <v>0</v>
      </c>
      <c r="AX2" s="232">
        <f>入力フォーム!$G89</f>
        <v>0</v>
      </c>
      <c r="AY2" s="232" t="str">
        <f>入力フォーム!$H89</f>
        <v>千円</v>
      </c>
      <c r="AZ2" s="232" t="str">
        <f>入力フォーム!$I89</f>
        <v>千円</v>
      </c>
      <c r="BA2" s="232" t="str">
        <f>入力フォーム!$J89</f>
        <v>千円</v>
      </c>
      <c r="BB2" s="232">
        <f>入力フォーム!$K89</f>
        <v>0</v>
      </c>
      <c r="BC2" s="232">
        <f>入力フォーム!$D90</f>
        <v>0</v>
      </c>
      <c r="BD2" s="232" t="str">
        <f>入力フォーム!$E90</f>
        <v>-未選択-</v>
      </c>
      <c r="BE2" s="248">
        <f>入力フォーム!$F90</f>
        <v>0</v>
      </c>
      <c r="BF2" s="232">
        <f>入力フォーム!$G90</f>
        <v>0</v>
      </c>
      <c r="BG2" s="232" t="str">
        <f>入力フォーム!$H90</f>
        <v>千円</v>
      </c>
      <c r="BH2" s="232" t="str">
        <f>入力フォーム!$I90</f>
        <v>千円</v>
      </c>
      <c r="BI2" s="232" t="str">
        <f>入力フォーム!$J90</f>
        <v>千円</v>
      </c>
      <c r="BJ2" s="232">
        <f>入力フォーム!$K90</f>
        <v>0</v>
      </c>
      <c r="BK2" s="232">
        <f>入力フォーム!$D91</f>
        <v>0</v>
      </c>
      <c r="BL2" s="232" t="str">
        <f>入力フォーム!$E91</f>
        <v>-未選択-</v>
      </c>
      <c r="BM2" s="248">
        <f>入力フォーム!$F91</f>
        <v>0</v>
      </c>
      <c r="BN2" s="232">
        <f>入力フォーム!$G91</f>
        <v>0</v>
      </c>
      <c r="BO2" s="232" t="str">
        <f>入力フォーム!$H91</f>
        <v>千円</v>
      </c>
      <c r="BP2" s="232" t="str">
        <f>入力フォーム!$I91</f>
        <v>千円</v>
      </c>
      <c r="BQ2" s="232" t="str">
        <f>入力フォーム!$J91</f>
        <v>千円</v>
      </c>
      <c r="BR2" s="232">
        <f>入力フォーム!$K91</f>
        <v>0</v>
      </c>
      <c r="BS2" s="232">
        <f>入力フォーム!$D92</f>
        <v>0</v>
      </c>
      <c r="BT2" s="232" t="str">
        <f>入力フォーム!$E92</f>
        <v>-未選択-</v>
      </c>
      <c r="BU2" s="248">
        <f>入力フォーム!$F92</f>
        <v>0</v>
      </c>
      <c r="BV2" s="232">
        <f>入力フォーム!$G92</f>
        <v>0</v>
      </c>
      <c r="BW2" s="232" t="str">
        <f>入力フォーム!$H92</f>
        <v>千円</v>
      </c>
      <c r="BX2" s="232" t="str">
        <f>入力フォーム!$I92</f>
        <v>千円</v>
      </c>
      <c r="BY2" s="232" t="str">
        <f>入力フォーム!$J92</f>
        <v>千円</v>
      </c>
      <c r="BZ2" s="232">
        <f>入力フォーム!$K92</f>
        <v>0</v>
      </c>
      <c r="CA2" s="232">
        <f>入力フォーム!$D87</f>
        <v>0</v>
      </c>
      <c r="CB2" s="232" t="str">
        <f>入力フォーム!$E87</f>
        <v>-未選択-</v>
      </c>
      <c r="CC2" s="248">
        <f>入力フォーム!$F87</f>
        <v>0</v>
      </c>
      <c r="CD2" s="232">
        <f>入力フォーム!$G87</f>
        <v>0</v>
      </c>
      <c r="CE2" s="232" t="str">
        <f>入力フォーム!$H87</f>
        <v>千円</v>
      </c>
      <c r="CF2" s="232" t="str">
        <f>入力フォーム!$I87</f>
        <v>千円</v>
      </c>
      <c r="CG2" s="232" t="str">
        <f>入力フォーム!$J87</f>
        <v>千円</v>
      </c>
      <c r="CH2" s="232">
        <f>入力フォーム!$K87</f>
        <v>0</v>
      </c>
      <c r="CI2" s="232" t="str">
        <f>入力フォーム!F98</f>
        <v/>
      </c>
      <c r="CJ2" s="232">
        <f>入力フォーム!G98</f>
        <v>0</v>
      </c>
      <c r="CK2" s="232" t="str">
        <f>入力フォーム!F99</f>
        <v/>
      </c>
      <c r="CL2" s="232">
        <f>入力フォーム!G100</f>
        <v>0</v>
      </c>
      <c r="CM2" s="232">
        <f>入力フォーム!I100</f>
        <v>0</v>
      </c>
      <c r="CN2" s="232">
        <f>入力フォーム!E108</f>
        <v>0</v>
      </c>
      <c r="CO2" s="232">
        <f>入力フォーム!E109</f>
        <v>0</v>
      </c>
      <c r="CP2" s="232" t="str">
        <f>入力フォーム!E110</f>
        <v>-未選択-</v>
      </c>
      <c r="CQ2" s="232" t="str">
        <f>入力フォーム!E111</f>
        <v>-未選択-</v>
      </c>
      <c r="CR2" s="232" t="str">
        <f>入力フォーム!E115</f>
        <v>円</v>
      </c>
      <c r="CS2" s="232" t="str">
        <f>入力フォーム!F115</f>
        <v>円</v>
      </c>
      <c r="CT2" s="232" t="str">
        <f>入力フォーム!G115</f>
        <v>円</v>
      </c>
      <c r="CU2" s="232" t="str">
        <f>入力フォーム!H115</f>
        <v/>
      </c>
      <c r="CV2" s="232" t="str">
        <f>入力フォーム!I115</f>
        <v/>
      </c>
      <c r="CW2" s="232" t="str">
        <f>入力フォーム!E116</f>
        <v>円</v>
      </c>
      <c r="CX2" s="232" t="str">
        <f>入力フォーム!F116</f>
        <v>円</v>
      </c>
      <c r="CY2" s="232" t="str">
        <f>入力フォーム!G116</f>
        <v>円</v>
      </c>
      <c r="CZ2" s="232" t="str">
        <f>入力フォーム!H116</f>
        <v/>
      </c>
      <c r="DA2" s="232" t="str">
        <f>入力フォーム!I116</f>
        <v/>
      </c>
      <c r="DB2" s="232">
        <f>入力フォーム!G120</f>
        <v>0</v>
      </c>
      <c r="DC2" s="232">
        <f>入力フォーム!G121</f>
        <v>0</v>
      </c>
      <c r="DD2" s="232">
        <f>入力フォーム!G122</f>
        <v>0</v>
      </c>
      <c r="DE2" s="232">
        <f>入力フォーム!I122</f>
        <v>0</v>
      </c>
      <c r="DF2" s="232">
        <f>入力フォーム!G123</f>
        <v>0</v>
      </c>
      <c r="DG2" s="232">
        <f>入力フォーム!G124</f>
        <v>0</v>
      </c>
      <c r="DH2" s="232">
        <f>入力フォーム!G125</f>
        <v>0</v>
      </c>
      <c r="DI2" s="232">
        <f>入力フォーム!G126</f>
        <v>0</v>
      </c>
      <c r="DJ2" s="232">
        <f>入力フォーム!I126</f>
        <v>0</v>
      </c>
      <c r="DK2" s="232" t="str">
        <f>入力フォーム!H135</f>
        <v/>
      </c>
      <c r="DL2" s="232" t="str">
        <f>入力フォーム!I135</f>
        <v>－</v>
      </c>
    </row>
  </sheetData>
  <sheetProtection password="AFFD"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5"/>
  <sheetViews>
    <sheetView view="pageLayout" zoomScaleNormal="100" zoomScaleSheetLayoutView="106" workbookViewId="0">
      <selection activeCell="F8" sqref="F8:F9"/>
    </sheetView>
  </sheetViews>
  <sheetFormatPr defaultColWidth="9" defaultRowHeight="18" x14ac:dyDescent="0.45"/>
  <cols>
    <col min="1" max="1" width="11.19921875" style="5" customWidth="1"/>
    <col min="2" max="2" width="10.8984375" style="5" customWidth="1"/>
    <col min="3" max="3" width="20.09765625" style="5" customWidth="1"/>
    <col min="4" max="4" width="3.19921875" style="5" customWidth="1"/>
    <col min="5" max="5" width="11.5" style="5" customWidth="1"/>
    <col min="6" max="6" width="24.3984375" style="5" customWidth="1"/>
    <col min="7" max="16384" width="9" style="5"/>
  </cols>
  <sheetData>
    <row r="1" spans="1:6" x14ac:dyDescent="0.45">
      <c r="A1" s="424" t="s">
        <v>8</v>
      </c>
      <c r="B1" s="425"/>
      <c r="C1" s="425"/>
      <c r="D1" s="425"/>
      <c r="E1" s="425"/>
      <c r="F1" s="425"/>
    </row>
    <row r="2" spans="1:6" x14ac:dyDescent="0.45">
      <c r="A2" s="424" t="s">
        <v>25</v>
      </c>
      <c r="B2" s="425"/>
      <c r="C2" s="425"/>
      <c r="D2" s="425"/>
      <c r="E2" s="425"/>
      <c r="F2" s="425"/>
    </row>
    <row r="3" spans="1:6" ht="19.8" x14ac:dyDescent="0.45">
      <c r="A3" s="426" t="s">
        <v>22</v>
      </c>
      <c r="B3" s="427"/>
      <c r="C3" s="427"/>
      <c r="D3" s="427"/>
      <c r="E3" s="427"/>
      <c r="F3" s="427"/>
    </row>
    <row r="4" spans="1:6" ht="19.8" x14ac:dyDescent="0.45">
      <c r="A4" s="428" t="s">
        <v>70</v>
      </c>
      <c r="B4" s="427"/>
      <c r="C4" s="427"/>
      <c r="D4" s="427"/>
      <c r="E4" s="427"/>
      <c r="F4" s="427"/>
    </row>
    <row r="5" spans="1:6" x14ac:dyDescent="0.45">
      <c r="A5" s="426" t="s">
        <v>26</v>
      </c>
      <c r="B5" s="426"/>
      <c r="C5" s="426"/>
      <c r="D5" s="426"/>
      <c r="E5" s="426"/>
      <c r="F5" s="426"/>
    </row>
    <row r="6" spans="1:6" x14ac:dyDescent="0.45">
      <c r="A6" s="7"/>
      <c r="B6" s="7"/>
      <c r="C6" s="7"/>
      <c r="D6" s="7"/>
      <c r="E6" s="7"/>
      <c r="F6" s="7"/>
    </row>
    <row r="7" spans="1:6" ht="42" customHeight="1" thickBot="1" x14ac:dyDescent="0.5">
      <c r="A7" s="428" t="s">
        <v>27</v>
      </c>
      <c r="B7" s="427"/>
      <c r="C7" s="427"/>
      <c r="D7" s="427"/>
      <c r="E7" s="427"/>
      <c r="F7" s="427"/>
    </row>
    <row r="8" spans="1:6" ht="18.75" customHeight="1" x14ac:dyDescent="0.45">
      <c r="A8" s="2" t="s">
        <v>23</v>
      </c>
      <c r="B8" s="429"/>
      <c r="C8" s="430"/>
      <c r="D8" s="431"/>
      <c r="E8" s="432" t="s">
        <v>28</v>
      </c>
      <c r="F8" s="434" t="s">
        <v>29</v>
      </c>
    </row>
    <row r="9" spans="1:6" ht="43.5" customHeight="1" x14ac:dyDescent="0.45">
      <c r="A9" s="3" t="s">
        <v>24</v>
      </c>
      <c r="B9" s="436"/>
      <c r="C9" s="437"/>
      <c r="D9" s="438"/>
      <c r="E9" s="433"/>
      <c r="F9" s="435"/>
    </row>
    <row r="10" spans="1:6" ht="36" x14ac:dyDescent="0.45">
      <c r="A10" s="11" t="s">
        <v>30</v>
      </c>
      <c r="B10" s="439"/>
      <c r="C10" s="439"/>
      <c r="D10" s="439"/>
      <c r="E10" s="10" t="s">
        <v>31</v>
      </c>
      <c r="F10" s="12" t="s">
        <v>32</v>
      </c>
    </row>
    <row r="11" spans="1:6" ht="49.5" customHeight="1" thickBot="1" x14ac:dyDescent="0.5">
      <c r="A11" s="13" t="s">
        <v>33</v>
      </c>
      <c r="B11" s="423"/>
      <c r="C11" s="423"/>
      <c r="D11" s="423"/>
      <c r="E11" s="9" t="s">
        <v>34</v>
      </c>
      <c r="F11" s="8" t="s">
        <v>35</v>
      </c>
    </row>
    <row r="12" spans="1:6" x14ac:dyDescent="0.45">
      <c r="A12" s="1"/>
    </row>
    <row r="13" spans="1:6" ht="20.399999999999999" thickBot="1" x14ac:dyDescent="0.5">
      <c r="A13" s="4" t="s">
        <v>36</v>
      </c>
      <c r="B13" s="4"/>
      <c r="C13" s="4"/>
      <c r="D13" s="6"/>
      <c r="E13" s="6"/>
      <c r="F13" s="6"/>
    </row>
    <row r="14" spans="1:6" ht="38.25" customHeight="1" x14ac:dyDescent="0.45">
      <c r="A14" s="440" t="s">
        <v>37</v>
      </c>
      <c r="B14" s="441"/>
      <c r="C14" s="441"/>
      <c r="D14" s="441" t="s">
        <v>38</v>
      </c>
      <c r="E14" s="441"/>
      <c r="F14" s="442"/>
    </row>
    <row r="15" spans="1:6" ht="38.25" customHeight="1" x14ac:dyDescent="0.45">
      <c r="A15" s="443" t="s">
        <v>39</v>
      </c>
      <c r="B15" s="444"/>
      <c r="C15" s="444"/>
      <c r="D15" s="433" t="s">
        <v>40</v>
      </c>
      <c r="E15" s="445"/>
      <c r="F15" s="446"/>
    </row>
    <row r="16" spans="1:6" ht="38.25" customHeight="1" x14ac:dyDescent="0.45">
      <c r="A16" s="443" t="s">
        <v>41</v>
      </c>
      <c r="B16" s="444"/>
      <c r="C16" s="444"/>
      <c r="D16" s="445" t="s">
        <v>42</v>
      </c>
      <c r="E16" s="445"/>
      <c r="F16" s="446"/>
    </row>
    <row r="17" spans="1:6" ht="38.25" customHeight="1" x14ac:dyDescent="0.45">
      <c r="A17" s="443" t="s">
        <v>43</v>
      </c>
      <c r="B17" s="444"/>
      <c r="C17" s="444"/>
      <c r="D17" s="445" t="s">
        <v>44</v>
      </c>
      <c r="E17" s="445"/>
      <c r="F17" s="14" t="s">
        <v>45</v>
      </c>
    </row>
    <row r="18" spans="1:6" ht="61.5" customHeight="1" x14ac:dyDescent="0.45">
      <c r="A18" s="447" t="s">
        <v>46</v>
      </c>
      <c r="B18" s="448"/>
      <c r="C18" s="448"/>
      <c r="D18" s="445" t="s">
        <v>44</v>
      </c>
      <c r="E18" s="445"/>
      <c r="F18" s="15" t="s">
        <v>47</v>
      </c>
    </row>
    <row r="19" spans="1:6" x14ac:dyDescent="0.45">
      <c r="A19" s="450" t="s">
        <v>48</v>
      </c>
      <c r="B19" s="451"/>
      <c r="C19" s="451"/>
      <c r="D19" s="451"/>
      <c r="E19" s="451"/>
      <c r="F19" s="452"/>
    </row>
    <row r="20" spans="1:6" ht="18.75" customHeight="1" x14ac:dyDescent="0.45">
      <c r="A20" s="453" t="s">
        <v>49</v>
      </c>
      <c r="B20" s="454"/>
      <c r="C20" s="454"/>
      <c r="D20" s="454"/>
      <c r="E20" s="454"/>
      <c r="F20" s="455"/>
    </row>
    <row r="21" spans="1:6" ht="18.75" customHeight="1" x14ac:dyDescent="0.45">
      <c r="A21" s="453" t="s">
        <v>17</v>
      </c>
      <c r="B21" s="454"/>
      <c r="C21" s="454"/>
      <c r="D21" s="454"/>
      <c r="E21" s="454"/>
      <c r="F21" s="455"/>
    </row>
    <row r="22" spans="1:6" ht="51" customHeight="1" x14ac:dyDescent="0.45">
      <c r="A22" s="453" t="s">
        <v>18</v>
      </c>
      <c r="B22" s="454"/>
      <c r="C22" s="454"/>
      <c r="D22" s="454"/>
      <c r="E22" s="454"/>
      <c r="F22" s="455"/>
    </row>
    <row r="23" spans="1:6" ht="18.75" customHeight="1" x14ac:dyDescent="0.45">
      <c r="A23" s="453" t="s">
        <v>19</v>
      </c>
      <c r="B23" s="454"/>
      <c r="C23" s="454"/>
      <c r="D23" s="454"/>
      <c r="E23" s="454"/>
      <c r="F23" s="455"/>
    </row>
    <row r="24" spans="1:6" ht="18.75" customHeight="1" x14ac:dyDescent="0.45">
      <c r="A24" s="453" t="s">
        <v>20</v>
      </c>
      <c r="B24" s="454"/>
      <c r="C24" s="454"/>
      <c r="D24" s="454"/>
      <c r="E24" s="454"/>
      <c r="F24" s="455"/>
    </row>
    <row r="25" spans="1:6" ht="18.75" customHeight="1" x14ac:dyDescent="0.45">
      <c r="A25" s="456" t="s">
        <v>21</v>
      </c>
      <c r="B25" s="457"/>
      <c r="C25" s="457"/>
      <c r="D25" s="457"/>
      <c r="E25" s="457"/>
      <c r="F25" s="458"/>
    </row>
    <row r="26" spans="1:6" ht="35.25" customHeight="1" x14ac:dyDescent="0.45">
      <c r="A26" s="447" t="s">
        <v>50</v>
      </c>
      <c r="B26" s="448"/>
      <c r="C26" s="448"/>
      <c r="D26" s="448" t="s">
        <v>38</v>
      </c>
      <c r="E26" s="448"/>
      <c r="F26" s="449"/>
    </row>
    <row r="27" spans="1:6" ht="36" customHeight="1" x14ac:dyDescent="0.45">
      <c r="A27" s="443" t="s">
        <v>51</v>
      </c>
      <c r="B27" s="444"/>
      <c r="C27" s="444"/>
      <c r="D27" s="445" t="s">
        <v>52</v>
      </c>
      <c r="E27" s="445"/>
      <c r="F27" s="12" t="s">
        <v>53</v>
      </c>
    </row>
    <row r="28" spans="1:6" ht="18.75" customHeight="1" x14ac:dyDescent="0.45">
      <c r="A28" s="463" t="s">
        <v>54</v>
      </c>
      <c r="B28" s="464"/>
      <c r="C28" s="464"/>
      <c r="D28" s="464"/>
      <c r="E28" s="464"/>
      <c r="F28" s="465"/>
    </row>
    <row r="29" spans="1:6" ht="18.75" customHeight="1" x14ac:dyDescent="0.45">
      <c r="A29" s="453" t="s">
        <v>14</v>
      </c>
      <c r="B29" s="454"/>
      <c r="C29" s="454"/>
      <c r="D29" s="454"/>
      <c r="E29" s="454"/>
      <c r="F29" s="455"/>
    </row>
    <row r="30" spans="1:6" ht="18.75" customHeight="1" x14ac:dyDescent="0.45">
      <c r="A30" s="453" t="s">
        <v>15</v>
      </c>
      <c r="B30" s="454"/>
      <c r="C30" s="454"/>
      <c r="D30" s="454"/>
      <c r="E30" s="454"/>
      <c r="F30" s="455"/>
    </row>
    <row r="31" spans="1:6" ht="18.75" customHeight="1" thickBot="1" x14ac:dyDescent="0.5">
      <c r="A31" s="466" t="s">
        <v>16</v>
      </c>
      <c r="B31" s="467"/>
      <c r="C31" s="467"/>
      <c r="D31" s="467"/>
      <c r="E31" s="467"/>
      <c r="F31" s="468"/>
    </row>
    <row r="32" spans="1:6" ht="18.75" customHeight="1" x14ac:dyDescent="0.45">
      <c r="A32" s="16"/>
      <c r="B32" s="16"/>
      <c r="C32" s="16"/>
      <c r="D32" s="16"/>
      <c r="E32" s="16"/>
      <c r="F32" s="16"/>
    </row>
    <row r="33" spans="1:6" ht="12.75" customHeight="1" x14ac:dyDescent="0.45">
      <c r="A33" s="17"/>
      <c r="B33" s="17"/>
      <c r="C33" s="17"/>
      <c r="D33" s="18"/>
      <c r="E33" s="18"/>
      <c r="F33" s="18"/>
    </row>
    <row r="34" spans="1:6" ht="18.600000000000001" thickBot="1" x14ac:dyDescent="0.5">
      <c r="A34" s="459" t="s">
        <v>55</v>
      </c>
      <c r="B34" s="459"/>
      <c r="C34" s="459"/>
      <c r="D34" s="459"/>
      <c r="E34" s="459"/>
      <c r="F34" s="459"/>
    </row>
    <row r="35" spans="1:6" ht="72" customHeight="1" thickBot="1" x14ac:dyDescent="0.5">
      <c r="A35" s="460"/>
      <c r="B35" s="461"/>
      <c r="C35" s="461"/>
      <c r="D35" s="461"/>
      <c r="E35" s="461"/>
      <c r="F35" s="462"/>
    </row>
  </sheetData>
  <mergeCells count="39">
    <mergeCell ref="A34:F34"/>
    <mergeCell ref="A35:F35"/>
    <mergeCell ref="A27:C27"/>
    <mergeCell ref="D27:E27"/>
    <mergeCell ref="A28:F28"/>
    <mergeCell ref="A29:F29"/>
    <mergeCell ref="A30:F30"/>
    <mergeCell ref="A31:F31"/>
    <mergeCell ref="A26:C26"/>
    <mergeCell ref="D26:F26"/>
    <mergeCell ref="A17:C17"/>
    <mergeCell ref="D17:E17"/>
    <mergeCell ref="A18:C18"/>
    <mergeCell ref="D18:E18"/>
    <mergeCell ref="A19:F19"/>
    <mergeCell ref="A20:F20"/>
    <mergeCell ref="A21:F21"/>
    <mergeCell ref="A22:F22"/>
    <mergeCell ref="A23:F23"/>
    <mergeCell ref="A24:F24"/>
    <mergeCell ref="A25:F25"/>
    <mergeCell ref="A14:C14"/>
    <mergeCell ref="D14:F14"/>
    <mergeCell ref="A15:C15"/>
    <mergeCell ref="D15:F15"/>
    <mergeCell ref="A16:C16"/>
    <mergeCell ref="D16:F16"/>
    <mergeCell ref="B11:D11"/>
    <mergeCell ref="A1:F1"/>
    <mergeCell ref="A2:F2"/>
    <mergeCell ref="A3:F3"/>
    <mergeCell ref="A4:F4"/>
    <mergeCell ref="A5:F5"/>
    <mergeCell ref="A7:F7"/>
    <mergeCell ref="B8:D8"/>
    <mergeCell ref="E8:E9"/>
    <mergeCell ref="F8:F9"/>
    <mergeCell ref="B9:D9"/>
    <mergeCell ref="B10:D10"/>
  </mergeCells>
  <phoneticPr fontId="1"/>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入力フォーム</vt:lpstr>
      <vt:lpstr>①</vt:lpstr>
      <vt:lpstr>②</vt:lpstr>
      <vt:lpstr>③</vt:lpstr>
      <vt:lpstr>参照用シート</vt:lpstr>
      <vt:lpstr>テストデータ</vt:lpstr>
      <vt:lpstr>集計用</vt:lpstr>
      <vt:lpstr>様式10</vt:lpstr>
      <vt:lpstr>③!OLE_LINK1</vt:lpstr>
      <vt:lpstr>①!Print_Area</vt:lpstr>
      <vt:lpstr>②!Print_Area</vt:lpstr>
      <vt:lpstr>参照用シート!Print_Area</vt:lpstr>
      <vt:lpstr>入力フォーム!Print_Area</vt:lpstr>
      <vt:lpstr>様式10!Print_Area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学生支援G　塩</cp:lastModifiedBy>
  <cp:lastPrinted>2020-10-07T07:15:51Z</cp:lastPrinted>
  <dcterms:created xsi:type="dcterms:W3CDTF">2019-11-19T10:02:12Z</dcterms:created>
  <dcterms:modified xsi:type="dcterms:W3CDTF">2020-10-07T07:20:34Z</dcterms:modified>
</cp:coreProperties>
</file>